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ttps://ptportal-my.sharepoint.com/personal/ptb69062_primetherapeutics_com/Documents/TPA/Phoebe/"/>
    </mc:Choice>
  </mc:AlternateContent>
  <xr:revisionPtr revIDLastSave="43" documentId="8_{9B9E8682-9DE7-427E-B1F3-A808EAC83A46}" xr6:coauthVersionLast="47" xr6:coauthVersionMax="47" xr10:uidLastSave="{EAACFEAA-5859-4B57-9334-F5FDEBAFD403}"/>
  <bookViews>
    <workbookView xWindow="-120" yWindow="-120" windowWidth="29040" windowHeight="15840" tabRatio="769" firstSheet="1" activeTab="1" xr2:uid="{00000000-000D-0000-FFFF-FFFF00000000}"/>
  </bookViews>
  <sheets>
    <sheet name="Raw Data" sheetId="18" state="hidden" r:id="rId1"/>
    <sheet name="SBC-1" sheetId="110" r:id="rId2"/>
    <sheet name="C_572" sheetId="109" r:id="rId3"/>
  </sheets>
  <externalReferences>
    <externalReference r:id="rId4"/>
  </externalReferences>
  <definedNames>
    <definedName name="ASO" localSheetId="2">'[1]Raw Data'!$C$19</definedName>
    <definedName name="ASO">'Raw Data'!$C$19</definedName>
    <definedName name="BatchControl" localSheetId="2">'[1]Raw Data'!$C$35</definedName>
    <definedName name="BatchControl">'Raw Data'!$C$35</definedName>
    <definedName name="CECoins" localSheetId="2">'[1]Raw Data'!$C$45</definedName>
    <definedName name="CECoins">'Raw Data'!$C$45</definedName>
    <definedName name="CECoins__SG">'Raw Data'!$D$45</definedName>
    <definedName name="CECoins__SGRange">'Raw Data'!$E$45:$CZ$45</definedName>
    <definedName name="CEDiaCoins">'Raw Data'!$C$49</definedName>
    <definedName name="CEDiaCoins__SG">'Raw Data'!$D$49</definedName>
    <definedName name="CEDiaCoins__SGRange">'Raw Data'!$E$49:$CZ$49</definedName>
    <definedName name="CEDiaCopay">'Raw Data'!$C$48</definedName>
    <definedName name="CEDiaCopay__SG">'Raw Data'!$D$48</definedName>
    <definedName name="CEDiaCopay__SGRange">'Raw Data'!$E$48:$CZ$48</definedName>
    <definedName name="CEDiaDed">'Raw Data'!$C$46</definedName>
    <definedName name="CEDiaDed__SG">'Raw Data'!$D$46</definedName>
    <definedName name="CEDiaDed__SGRange">'Raw Data'!$E$46:$CZ$46</definedName>
    <definedName name="CEDiaDedStar" localSheetId="2">'[1]Raw Data'!$C$47</definedName>
    <definedName name="CEDiaDedStar">'Raw Data'!$C$47</definedName>
    <definedName name="CEDiaDedStar__SG">'Raw Data'!$D$47</definedName>
    <definedName name="CEDiaDedStar__SGRange">'Raw Data'!$E$47:$CZ$47</definedName>
    <definedName name="CEDiaLimitExc">'Raw Data'!$C$50</definedName>
    <definedName name="CEDiaLimitExc__SG">'Raw Data'!$D$50</definedName>
    <definedName name="CEDiaLimitExc__SGRange">'Raw Data'!$E$50:$CZ$50</definedName>
    <definedName name="CEFraCoins" localSheetId="2">'[1]Raw Data'!$C$59</definedName>
    <definedName name="CEFraCoins">'Raw Data'!$C$59</definedName>
    <definedName name="CEFraCoins__SG">'Raw Data'!$D$59</definedName>
    <definedName name="CEFraCoins__SGRange">'Raw Data'!$E$59:$CZ$59</definedName>
    <definedName name="CEFraCopay" localSheetId="2">'[1]Raw Data'!$C$58</definedName>
    <definedName name="CEFraCopay">'Raw Data'!$C$58</definedName>
    <definedName name="CEFraCopay__SG">'Raw Data'!$D$58</definedName>
    <definedName name="CEFraCopay__SGRange">'Raw Data'!$E$58:$CZ$58</definedName>
    <definedName name="CEFraDed" localSheetId="2">'[1]Raw Data'!$C$56</definedName>
    <definedName name="CEFraDed">'Raw Data'!$C$56</definedName>
    <definedName name="CEFraDed__SG">'Raw Data'!$D$56</definedName>
    <definedName name="CEFraDed__SGRange">'Raw Data'!$E$56:$CZ$56</definedName>
    <definedName name="CEFraDedStar" localSheetId="2">'[1]Raw Data'!$C$57</definedName>
    <definedName name="CEFraDedStar">'Raw Data'!$C$57</definedName>
    <definedName name="CEFraDedStar__SG">'Raw Data'!$D$57</definedName>
    <definedName name="CEFraDedStar__SGRange">'Raw Data'!$E$57:$CZ$57</definedName>
    <definedName name="CEFraLimitExc" localSheetId="2">'[1]Raw Data'!$C$60</definedName>
    <definedName name="CEFraLimitExc">'Raw Data'!$C$60</definedName>
    <definedName name="CEFraLimitExc__SG">'Raw Data'!$D$60</definedName>
    <definedName name="CEFraLimitExc__SGRange">'Raw Data'!$E$60:$CZ$60</definedName>
    <definedName name="CEMatCoins">'Raw Data'!$C$54</definedName>
    <definedName name="CEMatCoins__SG">'Raw Data'!$D$54</definedName>
    <definedName name="CEMatCoins__SGRange">'Raw Data'!$E$54:$CZ$54</definedName>
    <definedName name="CEMatCopay">'Raw Data'!$C$53</definedName>
    <definedName name="CEMatCopay__SG">'Raw Data'!$D$53</definedName>
    <definedName name="CEMatCopay__SGRange">'Raw Data'!$E$53:$CZ$53</definedName>
    <definedName name="CEMatDed">'Raw Data'!$C$51</definedName>
    <definedName name="CEMatDed__SG">'Raw Data'!$D$51</definedName>
    <definedName name="CEMatDed__SGRange">'Raw Data'!$E$51:$CZ$51</definedName>
    <definedName name="CEMatDedStar" localSheetId="2">'[1]Raw Data'!$C$52</definedName>
    <definedName name="CEMatDedStar">'Raw Data'!$C$52</definedName>
    <definedName name="CEMatDedStar__SG">'Raw Data'!$D$52</definedName>
    <definedName name="CEMatDedStar__SGRange">'Raw Data'!$E$52:$CZ$52</definedName>
    <definedName name="CEMatLimitExc">'Raw Data'!$C$55</definedName>
    <definedName name="CEMatLimitExc__SG">'Raw Data'!$D$55</definedName>
    <definedName name="CEMatLimitExc__SGRange">'Raw Data'!$E$55:$CZ$55</definedName>
    <definedName name="CEOADed" localSheetId="2">'[1]Raw Data'!$C$44</definedName>
    <definedName name="CEOADed">'Raw Data'!$C$44</definedName>
    <definedName name="CEOADed__SG">'Raw Data'!$D$44</definedName>
    <definedName name="CEOADed__SGRange">'Raw Data'!$E$44:$CZ$44</definedName>
    <definedName name="CEPlanType" localSheetId="2">'[1]Raw Data'!$C$42</definedName>
    <definedName name="CEPlanType">'Raw Data'!$C$42</definedName>
    <definedName name="CEPlanType__SG">'Raw Data'!$D$42</definedName>
    <definedName name="CEPlanType__SGRange">'Raw Data'!$E$42:$CZ$42</definedName>
    <definedName name="CESpecCopay" localSheetId="2">'[1]Raw Data'!$C$43</definedName>
    <definedName name="CESpecCopay">'Raw Data'!$C$43</definedName>
    <definedName name="CESpecCopay__SG">'Raw Data'!$D$43</definedName>
    <definedName name="CESpecCopay__SGRange">'Raw Data'!$E$43:$CZ$43</definedName>
    <definedName name="City" localSheetId="2">'[1]Raw Data'!$C$26</definedName>
    <definedName name="City">'Raw Data'!$C$26</definedName>
    <definedName name="Class">'Raw Data'!$C$36</definedName>
    <definedName name="Class__SG">'Raw Data'!$D$36</definedName>
    <definedName name="Class__SGRange">'Raw Data'!$E$36:$CZ$36</definedName>
    <definedName name="Combos">'Raw Data'!$DI$4</definedName>
    <definedName name="CT_BundledPlan">'Raw Data'!$DM$5</definedName>
    <definedName name="CT_BundledPlan__Range">'Raw Data'!$DM$5:$DM$505</definedName>
    <definedName name="CT_HIOS">'Raw Data'!$DN$5</definedName>
    <definedName name="CT_HIOS__Range">'Raw Data'!$DN$5:$DN$505</definedName>
    <definedName name="CT_IHCPNote" localSheetId="2">'[1]Raw Data'!$DO$5</definedName>
    <definedName name="CT_IHCPNote">'Raw Data'!$DO$5</definedName>
    <definedName name="CT_IHCPNote__Range">'Raw Data'!$DO$5:$DO$505</definedName>
    <definedName name="CT_Med" localSheetId="2">'[1]Raw Data'!$DK$5</definedName>
    <definedName name="CT_Med">'Raw Data'!$DK$5</definedName>
    <definedName name="CT_Med__Range">'Raw Data'!$DK$5:$DK$505</definedName>
    <definedName name="CT_Nm">'Raw Data'!$DJ$5</definedName>
    <definedName name="CT_Nm__Range">'Raw Data'!$DJ$5:$DJ$505</definedName>
    <definedName name="CT_No">'Raw Data'!$DI$5</definedName>
    <definedName name="CT_No__Range">'Raw Data'!$DI$5:$DI$505</definedName>
    <definedName name="CT_Rx" localSheetId="2">'[1]Raw Data'!$DL$5</definedName>
    <definedName name="CT_Rx">'Raw Data'!$DL$5</definedName>
    <definedName name="CT_Rx__Range">'Raw Data'!$DL$5:$DL$505</definedName>
    <definedName name="EffDate" localSheetId="2">'[1]Raw Data'!$C$10</definedName>
    <definedName name="EffDate">'Raw Data'!$C$10</definedName>
    <definedName name="EMail">'Raw Data'!$C$29</definedName>
    <definedName name="EndDate" localSheetId="2">'[1]Raw Data'!$C$11</definedName>
    <definedName name="EndDate">'Raw Data'!$C$11</definedName>
    <definedName name="FormulaName" localSheetId="2">'[1]Raw Data'!$C$13</definedName>
    <definedName name="FormulaName">'Raw Data'!$C$13</definedName>
    <definedName name="GroupName" localSheetId="2">'[1]Raw Data'!$C$6</definedName>
    <definedName name="GroupName">'Raw Data'!$C$6</definedName>
    <definedName name="HeaderLabel" localSheetId="2">'[1]Raw Data'!$C$39</definedName>
    <definedName name="HeaderLabel">'Raw Data'!$C$39</definedName>
    <definedName name="HeaderLabel__SG">'Raw Data'!$D$39</definedName>
    <definedName name="HeaderLabel__SGRange">'Raw Data'!$E$39:$CZ$39</definedName>
    <definedName name="MailingLine2" localSheetId="2">'[1]Raw Data'!$C$24</definedName>
    <definedName name="MailingLine2">'Raw Data'!$C$24</definedName>
    <definedName name="MailingLine3" localSheetId="2">'[1]Raw Data'!$C$25</definedName>
    <definedName name="MailingLine3">'Raw Data'!$C$25</definedName>
    <definedName name="MailTo" localSheetId="2">'[1]Raw Data'!$C$21</definedName>
    <definedName name="MailTo">'Raw Data'!$C$21</definedName>
    <definedName name="MalingLine1" localSheetId="2">'[1]Raw Data'!$C$23</definedName>
    <definedName name="MalingLine1">'Raw Data'!$C$23</definedName>
    <definedName name="MarisEnv">'Raw Data'!$C$33</definedName>
    <definedName name="MedPlanType" localSheetId="2">'[1]Raw Data'!$C$37</definedName>
    <definedName name="MedPlanType">'Raw Data'!$C$37</definedName>
    <definedName name="MedPlanType__SG">'Raw Data'!$D$37</definedName>
    <definedName name="MedPlanType__SGRange">'Raw Data'!$E$37:$CZ$37</definedName>
    <definedName name="NewOrExisting" localSheetId="2">'[1]Raw Data'!$C$31</definedName>
    <definedName name="NewOrExisting">'Raw Data'!$C$31</definedName>
    <definedName name="Notification">'Raw Data'!$C$30</definedName>
    <definedName name="OADed" localSheetId="2">'[1]Raw Data'!$C$40</definedName>
    <definedName name="OADed">'Raw Data'!$C$40</definedName>
    <definedName name="OADed__SG">'Raw Data'!$D$40</definedName>
    <definedName name="OADed__SGRange">'Raw Data'!$E$40:$CZ$40</definedName>
    <definedName name="OT_Adjust_Page1" localSheetId="1">'SBC-1'!$C$10:$O$16</definedName>
    <definedName name="OT_Adjust_Page1">#REF!</definedName>
    <definedName name="OT_Adjust_Tier2" localSheetId="2">'[1]SBC-0'!$A$59:$A$62,'[1]SBC-0'!$F$54:$F$83,'[1]SBC-0'!$I$54:$I$83,'[1]SBC-0'!$L$54:$L$83</definedName>
    <definedName name="OT_Adjust_Tier2" localSheetId="1">'SBC-1'!$A$59:$A$62,'SBC-1'!$F$54:$F$86,'SBC-1'!$I$54:$I$86,'SBC-1'!$L$54:$L$86</definedName>
    <definedName name="OT_Adjust_Tier2">#REF!,#REF!,#REF!,#REF!</definedName>
    <definedName name="OT_Adjust_Tier3" localSheetId="2">'[1]SBC-0'!$A$27:$A$30,'[1]SBC-0'!$F$22:$F$51,'[1]SBC-0'!$H$22:$H$51,'[1]SBC-0'!$J$22:$J$51,'[1]SBC-0'!$L$22:$L$51</definedName>
    <definedName name="OT_Adjust_Tier3" localSheetId="1">'SBC-1'!$A$27:$A$30,'SBC-1'!$F$22:$F$51,'SBC-1'!$H$22:$H$51,'SBC-1'!$J$22:$J$51,'SBC-1'!$L$22:$L$51</definedName>
    <definedName name="OT_Adjust_Tier3">#REF!,#REF!,#REF!,#REF!,#REF!</definedName>
    <definedName name="OT_Autofit_Bullets" localSheetId="2">'[1]SBC-0'!$AC$86:$AE$86,'[1]SBC-0'!$AC$88,'[1]SBC-0'!$AD$88,'[1]SBC-0'!$AE$88</definedName>
    <definedName name="OT_Autofit_Bullets" localSheetId="1">'SBC-1'!$AC$90:$AE$90,'SBC-1'!$AC$92,'SBC-1'!$AD$92,'SBC-1'!$AE$92</definedName>
    <definedName name="OT_Autofit_Bullets">#REF!,#REF!,#REF!,#REF!</definedName>
    <definedName name="OT_AutoFit_MinRowSize" localSheetId="2">'[1]SBC-0'!$R$10:$R$16,'[1]SBC-0'!$R$21:$R$32,'[1]SBC-0'!$R$33:$R$46,'[1]SBC-0'!$R$47:$R$51,'[1]SBC-0'!$R$53:$R$61,'[1]SBC-0'!$R$62:$R$79,'[1]SBC-0'!$R$80:$R$83</definedName>
    <definedName name="OT_AutoFit_MinRowSize" localSheetId="1">'SBC-1'!$R$10:$R$16,'SBC-1'!$R$21:$R$32,'SBC-1'!$R$33:$R$46,'SBC-1'!$R$47:$R$51,'SBC-1'!$R$53:$R$61,'SBC-1'!$R$62:$R$82,'SBC-1'!$R$83:$R$86</definedName>
    <definedName name="OT_AutoFit_MinRowSize">#REF!,#REF!,#REF!,#REF!,#REF!,#REF!,#REF!</definedName>
    <definedName name="OT_AutoFit_MinRowSize_Pg1" localSheetId="1">'SBC-1'!$R$10:$R$16</definedName>
    <definedName name="OT_AutoFit_MinRowSize_Pg1">#REF!</definedName>
    <definedName name="OT_AutoFit_Page1" localSheetId="1">'SBC-1'!$U$10:$V$16</definedName>
    <definedName name="OT_AutoFit_Page1">#REF!</definedName>
    <definedName name="OT_AutoFit_Tier2" localSheetId="1">'SBC-1'!$Z$53:$AB$86</definedName>
    <definedName name="OT_AutoFit_Tier2">#REF!</definedName>
    <definedName name="OT_AutoFit_Tier3" localSheetId="2">'[1]SBC-0'!$W$21:$Y$51,'[1]SBC-0'!$AB$22:$AB$51</definedName>
    <definedName name="OT_AutoFit_Tier3" localSheetId="1">'SBC-1'!$W$21:$Y$51,'SBC-1'!$AB$22:$AB$51</definedName>
    <definedName name="OT_AutoFit_Tier3">#REF!,#REF!</definedName>
    <definedName name="OT_CBCFootNote" localSheetId="1">'SBC-1'!$Q$156</definedName>
    <definedName name="OT_CBCFootNote">#REF!</definedName>
    <definedName name="OT_Coverage_Examples" localSheetId="1">'SBC-1'!$Q$118</definedName>
    <definedName name="OT_Coverage_Examples">#REF!</definedName>
    <definedName name="OT_Coverage_Examples_ErrChk" localSheetId="2">'[1]SBC-0'!$E$124:$E$127,'[1]SBC-0'!$J$124:$J$127,'[1]SBC-0'!$O$124:$O$127,'[1]SBC-0'!$O$140:$O$142,'[1]SBC-0'!$O$144,'[1]SBC-0'!$J$144,'[1]SBC-0'!$J$140:$J$142,'[1]SBC-0'!$E$140:$E$142,'[1]SBC-0'!$E$144</definedName>
    <definedName name="OT_Coverage_Examples_ErrChk" localSheetId="1">'SBC-1'!$E$128:$E$131,'SBC-1'!$J$128:$J$131,'SBC-1'!$O$128:$O$131,'SBC-1'!$O$144:$O$146,'SBC-1'!$O$148,'SBC-1'!$J$148,'SBC-1'!$J$144:$J$146,'SBC-1'!$E$144:$E$146,'SBC-1'!$E$148</definedName>
    <definedName name="OT_Coverage_Examples_ErrChk">#REF!,#REF!,#REF!,#REF!,#REF!,#REF!,#REF!,#REF!,#REF!</definedName>
    <definedName name="OT_CovgEx_Specialist" localSheetId="2">'[1]SBC-0'!$B$125,'[1]SBC-0'!$G$125,'[1]SBC-0'!$L$125</definedName>
    <definedName name="OT_CovgEx_Specialist" localSheetId="1">'SBC-1'!$B$129,'SBC-1'!$G$129,'SBC-1'!$L$129</definedName>
    <definedName name="OT_CovgEx_Specialist">#REF!,#REF!,#REF!</definedName>
    <definedName name="OT_Deductible_Applies_YN" localSheetId="1">'SBC-1'!$Q$18</definedName>
    <definedName name="OT_Deductible_Applies_YN">#REF!</definedName>
    <definedName name="OT_ExclusionsList1" localSheetId="2">'[1]SBC-0'!$A$86</definedName>
    <definedName name="OT_ExclusionsList1" localSheetId="1">'SBC-1'!$A$90</definedName>
    <definedName name="OT_ExclusionsList1">#REF!</definedName>
    <definedName name="OT_ExclusionsList2" localSheetId="2">'[1]SBC-0'!$F$86</definedName>
    <definedName name="OT_ExclusionsList2" localSheetId="1">'SBC-1'!$F$90</definedName>
    <definedName name="OT_ExclusionsList2">#REF!</definedName>
    <definedName name="OT_ExclusionsList3" localSheetId="2">'[1]SBC-0'!$K$86</definedName>
    <definedName name="OT_ExclusionsList3" localSheetId="1">'SBC-1'!$K$90</definedName>
    <definedName name="OT_ExclusionsList3">#REF!</definedName>
    <definedName name="OT_Grievance_Rights" localSheetId="1">'SBC-1'!$A$102</definedName>
    <definedName name="OT_Grievance_Rights">#REF!</definedName>
    <definedName name="OT_IHCPNote_Applies_YN" localSheetId="1">'SBC-1'!$Q$152</definedName>
    <definedName name="OT_IHCPNote_Applies_YN">#REF!</definedName>
    <definedName name="OT_InclusionsList1" localSheetId="2">'[1]SBC-0'!$A$88</definedName>
    <definedName name="OT_InclusionsList1" localSheetId="1">'SBC-1'!$A$92</definedName>
    <definedName name="OT_InclusionsList1">#REF!</definedName>
    <definedName name="OT_InclusionsList2" localSheetId="2">'[1]SBC-0'!$F$88</definedName>
    <definedName name="OT_InclusionsList2" localSheetId="1">'SBC-1'!$F$92</definedName>
    <definedName name="OT_InclusionsList2">#REF!</definedName>
    <definedName name="OT_InclusionsList3" localSheetId="2">'[1]SBC-0'!$K$88</definedName>
    <definedName name="OT_InclusionsList3" localSheetId="1">'SBC-1'!$K$92</definedName>
    <definedName name="OT_InclusionsList3">#REF!</definedName>
    <definedName name="OT_MergeRules">#REF!</definedName>
    <definedName name="OT_MinValStd_Applies_YN" localSheetId="1">'SBC-1'!$Q$109:$Q$109</definedName>
    <definedName name="OT_MinValStd_Applies_YN">#REF!</definedName>
    <definedName name="OT_Offset" localSheetId="2">'[1]SBC-0'!$S$1</definedName>
    <definedName name="OT_Offset" localSheetId="1">'SBC-1'!$S$1</definedName>
    <definedName name="OT_Offset">#REF!</definedName>
    <definedName name="OT_OtherDeduct_Applies_YN" localSheetId="1">'SBC-1'!$Q$153</definedName>
    <definedName name="OT_OtherDeduct_Applies_YN">#REF!</definedName>
    <definedName name="OT_Preauth_Footer_Pg2">'SBC-1'!$A$65:$O$65</definedName>
    <definedName name="OT_Preauth_Footer_Pg3">'SBC-1'!$A$87:$O$87</definedName>
    <definedName name="OT_Rights_To_Continue" localSheetId="1">'SBC-1'!$A$95</definedName>
    <definedName name="OT_Rights_To_Continue">#REF!</definedName>
    <definedName name="OT_SBC_Hdr_Line1" localSheetId="1">'SBC-1'!$O$1</definedName>
    <definedName name="OT_SBC_Hdr_Line1">#REF!</definedName>
    <definedName name="OT_SBC_Hdr_Line2" localSheetId="2">'[1]SBC-0'!$A$2,'[1]SBC-0'!$O$2</definedName>
    <definedName name="OT_SBC_Hdr_Line2" localSheetId="1">'SBC-1'!$A$2,'SBC-1'!$O$2</definedName>
    <definedName name="OT_SBC_Hdr_Line2">#REF!,#REF!</definedName>
    <definedName name="OT_SBC_Hdr_Line6" localSheetId="1">'SBC-1'!$A$6</definedName>
    <definedName name="OT_SBC_Hdr_Line6">#REF!</definedName>
    <definedName name="OT_SBCTrackerId" localSheetId="1">'SBC-1'!$N$17</definedName>
    <definedName name="OT_SBCTrackerId">#REF!</definedName>
    <definedName name="OT_Services_Page" localSheetId="1">'SBC-1'!$Q$88</definedName>
    <definedName name="OT_Services_Page">#REF!</definedName>
    <definedName name="OT_Start_Page3_Tier2" localSheetId="1">'SBC-1'!$P$68</definedName>
    <definedName name="OT_Start_Page3_Tier2">#REF!</definedName>
    <definedName name="OT_Start_Page3_Tier3" localSheetId="1">'SBC-1'!$P$33</definedName>
    <definedName name="OT_Start_Page3_Tier3">#REF!</definedName>
    <definedName name="OT_Tier2_Dental_Checkup" localSheetId="1">'SBC-1'!$C$86</definedName>
    <definedName name="OT_Tier2_Dental_Checkup">#REF!</definedName>
    <definedName name="OT_Tier2_Ntwk_Hdrs" localSheetId="1">'SBC-1'!$F$53:$K$53</definedName>
    <definedName name="OT_Tier2_Ntwk_Hdrs">#REF!</definedName>
    <definedName name="OT_Tier2_Page" localSheetId="1">'SBC-1'!$A$52:$O$86</definedName>
    <definedName name="OT_Tier2_Page">#REF!</definedName>
    <definedName name="OT_Tier2_Page_YN" localSheetId="2">'[1]SBC-0'!$Q$52</definedName>
    <definedName name="OT_Tier2_Page_YN" localSheetId="1">'SBC-1'!$Q$52</definedName>
    <definedName name="OT_Tier2_Page_YN">#REF!</definedName>
    <definedName name="OT_Tier2_Page2_Hdr" localSheetId="1">'SBC-1'!$A$52:$O$53</definedName>
    <definedName name="OT_Tier2_Page2_Hdr">#REF!</definedName>
    <definedName name="OT_Tier2_Page3_Hdr">'SBC-1'!$A$66:$O$67</definedName>
    <definedName name="OT_Tier3_Dental_Checkup" localSheetId="1">'SBC-1'!$C$51</definedName>
    <definedName name="OT_Tier3_Dental_Checkup">#REF!</definedName>
    <definedName name="OT_Tier3_Ntwk_Hdrs" localSheetId="1">'SBC-1'!$F$21:$K$21</definedName>
    <definedName name="OT_Tier3_Ntwk_Hdrs">#REF!</definedName>
    <definedName name="OT_Tier3_Page" localSheetId="1">'SBC-1'!$A$20:$O$51</definedName>
    <definedName name="OT_Tier3_Page">#REF!</definedName>
    <definedName name="OT_Tier3_Page_YN" localSheetId="2">'[1]SBC-0'!$Q$20</definedName>
    <definedName name="OT_Tier3_Page_YN" localSheetId="1">'SBC-1'!$Q$20</definedName>
    <definedName name="OT_Tier3_Page_YN">#REF!</definedName>
    <definedName name="OT_Tier3_Page2_Hdr" localSheetId="1">'SBC-1'!$A$20:$O$21</definedName>
    <definedName name="OT_Tier3_Page2_Hdr">#REF!</definedName>
    <definedName name="ParentGroup" localSheetId="2">'[1]Raw Data'!$C$7</definedName>
    <definedName name="ParentGroup">'Raw Data'!$C$7</definedName>
    <definedName name="Pg1_5_Hdr">'Raw Data'!$C$20</definedName>
    <definedName name="_xlnm.Print_Area" localSheetId="2">C_572!$A$1:$O$43</definedName>
    <definedName name="_xlnm.Print_Area" localSheetId="1">'SBC-1'!$A$1:$O$160</definedName>
    <definedName name="QuoteDate" localSheetId="2">'[1]Raw Data'!$C$12</definedName>
    <definedName name="QuoteDate">'Raw Data'!$C$12</definedName>
    <definedName name="QuoteID" localSheetId="2">'[1]Raw Data'!$C$5</definedName>
    <definedName name="QuoteID">'Raw Data'!$C$5</definedName>
    <definedName name="S360Env">'Raw Data'!$C$32</definedName>
    <definedName name="SalesCoor">'Raw Data'!$C$18</definedName>
    <definedName name="SBCBundleID" localSheetId="2">'[1]Raw Data'!$C$67</definedName>
    <definedName name="SBCBundleID">'Raw Data'!$C$67</definedName>
    <definedName name="SBCBundleID__SG">'Raw Data'!$D$67</definedName>
    <definedName name="SBCBundleID__SGRange">'Raw Data'!$E$67:$CZ$67</definedName>
    <definedName name="SBCCatalog" localSheetId="2">'[1]Raw Data'!$C$61</definedName>
    <definedName name="SBCCatalog">'Raw Data'!$C$61</definedName>
    <definedName name="SBCComboName">'Raw Data'!$C$65</definedName>
    <definedName name="SBCComboName__SG">'Raw Data'!$D$65</definedName>
    <definedName name="SBCComboName__SGRange">'Raw Data'!$E$65:$CZ$65</definedName>
    <definedName name="SBCComboNameHdr" localSheetId="2">'[1]Raw Data'!$C$66</definedName>
    <definedName name="SBCComboNameHdr">'Raw Data'!$C$66</definedName>
    <definedName name="SBCComboNameHdr__SG">'Raw Data'!$D$66</definedName>
    <definedName name="SBCComboNameHdr__SGRange">'Raw Data'!$E$66:$CZ$66</definedName>
    <definedName name="SBCContType">'Raw Data'!$C$70</definedName>
    <definedName name="SBCCount">'Raw Data'!$C$62</definedName>
    <definedName name="SBCCovB4DedAns" localSheetId="2">'[1]Raw Data'!$C$81</definedName>
    <definedName name="SBCCovB4DedAns">'Raw Data'!$C$81</definedName>
    <definedName name="SBCCovB4DedAns__SG">'Raw Data'!$D$81</definedName>
    <definedName name="SBCCovB4DedAns__SGRange">'Raw Data'!$E$81:$CZ$81</definedName>
    <definedName name="SBCCovB4DedQue">'Raw Data'!$C$80</definedName>
    <definedName name="SBCCovB4DedQue__SG">'Raw Data'!$D$80</definedName>
    <definedName name="SBCCovB4DedQue__SGRange">'Raw Data'!$E$80:$CZ$80</definedName>
    <definedName name="SBCCovB4DedWTM" localSheetId="2">'[1]Raw Data'!$C$82</definedName>
    <definedName name="SBCCovB4DedWTM">'Raw Data'!$C$82</definedName>
    <definedName name="SBCCovB4DedWTM__SG">'Raw Data'!$D$82</definedName>
    <definedName name="SBCCovB4DedWTM__SGRange">'Raw Data'!$E$82:$CZ$82</definedName>
    <definedName name="SBCDentalLE" localSheetId="2">'[1]Raw Data'!$C$221</definedName>
    <definedName name="SBCDentalLE">'Raw Data'!$C$221</definedName>
    <definedName name="SBCDentalLE__SG">'Raw Data'!$D$221</definedName>
    <definedName name="SBCDentalLE__SGRange">'Raw Data'!$E$221:$CZ$221</definedName>
    <definedName name="SBCDentalT1" localSheetId="2">'[1]Raw Data'!$C$218</definedName>
    <definedName name="SBCDentalT1">'Raw Data'!$C$218</definedName>
    <definedName name="SBCDentalT1__SG">'Raw Data'!$D$218</definedName>
    <definedName name="SBCDentalT1__SGRange">'Raw Data'!$E$218:$CZ$218</definedName>
    <definedName name="SBCDentalT2" localSheetId="2">'[1]Raw Data'!$C$219</definedName>
    <definedName name="SBCDentalT2">'Raw Data'!$C$219</definedName>
    <definedName name="SBCDentalT2__SG">'Raw Data'!$D$219</definedName>
    <definedName name="SBCDentalT2__SGRange">'Raw Data'!$E$219:$CZ$219</definedName>
    <definedName name="SBCDentalT3" localSheetId="2">'[1]Raw Data'!$C$220</definedName>
    <definedName name="SBCDentalT3">'Raw Data'!$C$220</definedName>
    <definedName name="SBCDentalT3__SG">'Raw Data'!$D$220</definedName>
    <definedName name="SBCDentalT3__SGRange">'Raw Data'!$E$220:$CZ$220</definedName>
    <definedName name="SBCDiaCECoi" localSheetId="2">'[1]Raw Data'!$C$226</definedName>
    <definedName name="SBCDiaCECoi">'Raw Data'!$C$226</definedName>
    <definedName name="SBCDiaCECoi__SG">'Raw Data'!$D$226</definedName>
    <definedName name="SBCDiaCECoi__SGRange">'Raw Data'!$E$226:$CZ$226</definedName>
    <definedName name="SBCDiaCECop" localSheetId="2">'[1]Raw Data'!$C$225</definedName>
    <definedName name="SBCDiaCECop">'Raw Data'!$C$225</definedName>
    <definedName name="SBCDiaCECop__SG">'Raw Data'!$D$225</definedName>
    <definedName name="SBCDiaCECop__SGRange">'Raw Data'!$E$225:$CZ$225</definedName>
    <definedName name="SBCDiaCEDed" localSheetId="2">'[1]Raw Data'!$C$224</definedName>
    <definedName name="SBCDiaCEDed">'Raw Data'!$C$224</definedName>
    <definedName name="SBCDiaCEDed__SG">'Raw Data'!$D$224</definedName>
    <definedName name="SBCDiaCEDed__SGRange">'Raw Data'!$E$224:$CZ$224</definedName>
    <definedName name="SBCDiaCEExc" localSheetId="2">'[1]Raw Data'!$C$227</definedName>
    <definedName name="SBCDiaCEExc">'Raw Data'!$C$227</definedName>
    <definedName name="SBCDiaCEExc__SG">'Raw Data'!$D$227</definedName>
    <definedName name="SBCDiaCEExc__SGRange">'Raw Data'!$E$227:$CZ$227</definedName>
    <definedName name="SBCDiagnosticLE" localSheetId="2">'[1]Raw Data'!$C$117</definedName>
    <definedName name="SBCDiagnosticLE">'Raw Data'!$C$117</definedName>
    <definedName name="SBCDiagnosticLE__SG">'Raw Data'!$D$117</definedName>
    <definedName name="SBCDiagnosticLE__SGRange">'Raw Data'!$E$117:$CZ$117</definedName>
    <definedName name="SBCDiagnosticT1" localSheetId="2">'[1]Raw Data'!$C$114</definedName>
    <definedName name="SBCDiagnosticT1">'Raw Data'!$C$114</definedName>
    <definedName name="SBCDiagnosticT1__SG">'Raw Data'!$D$114</definedName>
    <definedName name="SBCDiagnosticT1__SGRange">'Raw Data'!$E$114:$CZ$114</definedName>
    <definedName name="SBCDiagnosticT2" localSheetId="2">'[1]Raw Data'!$C$115</definedName>
    <definedName name="SBCDiagnosticT2">'Raw Data'!$C$115</definedName>
    <definedName name="SBCDiagnosticT2__SG">'Raw Data'!$D$115</definedName>
    <definedName name="SBCDiagnosticT2__SGRange">'Raw Data'!$E$115:$CZ$115</definedName>
    <definedName name="SBCDiagnosticT3" localSheetId="2">'[1]Raw Data'!$C$116</definedName>
    <definedName name="SBCDiagnosticT3">'Raw Data'!$C$116</definedName>
    <definedName name="SBCDiagnosticT3__SG">'Raw Data'!$D$116</definedName>
    <definedName name="SBCDiagnosticT3__SGRange">'Raw Data'!$E$116:$CZ$116</definedName>
    <definedName name="SBCDMELE" localSheetId="2">'[1]Raw Data'!$C$205</definedName>
    <definedName name="SBCDMELE">'Raw Data'!$C$205</definedName>
    <definedName name="SBCDMELE__SG">'Raw Data'!$D$205</definedName>
    <definedName name="SBCDMELE__SGRange">'Raw Data'!$E$205:$CZ$205</definedName>
    <definedName name="SBCDMET1" localSheetId="2">'[1]Raw Data'!$C$202</definedName>
    <definedName name="SBCDMET1">'Raw Data'!$C$202</definedName>
    <definedName name="SBCDMET1__SG">'Raw Data'!$D$202</definedName>
    <definedName name="SBCDMET1__SGRange">'Raw Data'!$E$202:$CZ$202</definedName>
    <definedName name="SBCDMET2" localSheetId="2">'[1]Raw Data'!$C$203</definedName>
    <definedName name="SBCDMET2">'Raw Data'!$C$203</definedName>
    <definedName name="SBCDMET2__SG">'Raw Data'!$D$203</definedName>
    <definedName name="SBCDMET2__SGRange">'Raw Data'!$E$203:$CZ$203</definedName>
    <definedName name="SBCDMET3" localSheetId="2">'[1]Raw Data'!$C$204</definedName>
    <definedName name="SBCDMET3">'Raw Data'!$C$204</definedName>
    <definedName name="SBCDMET3__SG">'Raw Data'!$D$204</definedName>
    <definedName name="SBCDMET3__SGRange">'Raw Data'!$E$204:$CZ$204</definedName>
    <definedName name="SBCDocName">'Raw Data'!$C$63</definedName>
    <definedName name="SBCDocName__SG">'Raw Data'!$D$63</definedName>
    <definedName name="SBCDocName__SGRange">'Raw Data'!$E$63:$CZ$63</definedName>
    <definedName name="SBCDueDate" localSheetId="2">'[1]Raw Data'!$C$17</definedName>
    <definedName name="SBCDueDate">'Raw Data'!$C$17</definedName>
    <definedName name="SBCEmAmbLE" localSheetId="2">'[1]Raw Data'!$C$153</definedName>
    <definedName name="SBCEmAmbLE">'Raw Data'!$C$153</definedName>
    <definedName name="SBCEmAmbLE__SG">'Raw Data'!$D$153</definedName>
    <definedName name="SBCEmAmbLE__SGRange">'Raw Data'!$E$153:$CZ$153</definedName>
    <definedName name="SBCEmAmbT1" localSheetId="2">'[1]Raw Data'!$C$150</definedName>
    <definedName name="SBCEmAmbT1">'Raw Data'!$C$150</definedName>
    <definedName name="SBCEmAmbT1__SG">'Raw Data'!$D$150</definedName>
    <definedName name="SBCEmAmbT1__SGRange">'Raw Data'!$E$150:$CZ$150</definedName>
    <definedName name="SBCEmAmbT2" localSheetId="2">'[1]Raw Data'!$C$151</definedName>
    <definedName name="SBCEmAmbT2">'Raw Data'!$C$151</definedName>
    <definedName name="SBCEmAmbT2__SG">'Raw Data'!$D$151</definedName>
    <definedName name="SBCEmAmbT2__SGRange">'Raw Data'!$E$151:$CZ$151</definedName>
    <definedName name="SBCEmAmbT3" localSheetId="2">'[1]Raw Data'!$C$152</definedName>
    <definedName name="SBCEmAmbT3">'Raw Data'!$C$152</definedName>
    <definedName name="SBCEmAmbT3__SG">'Raw Data'!$D$152</definedName>
    <definedName name="SBCEmAmbT3__SGRange">'Raw Data'!$E$152:$CZ$152</definedName>
    <definedName name="SBCERSvcLE" localSheetId="2">'[1]Raw Data'!$C$149</definedName>
    <definedName name="SBCERSvcLE">'Raw Data'!$C$149</definedName>
    <definedName name="SBCERSvcLE__SG">'Raw Data'!$D$149</definedName>
    <definedName name="SBCERSvcLE__SGRange">'Raw Data'!$E$149:$CZ$149</definedName>
    <definedName name="SBCERSvcT1" localSheetId="2">'[1]Raw Data'!$C$146</definedName>
    <definedName name="SBCERSvcT1">'Raw Data'!$C$146</definedName>
    <definedName name="SBCERSvcT1__SG">'Raw Data'!$D$146</definedName>
    <definedName name="SBCERSvcT1__SGRange">'Raw Data'!$E$146:$CZ$146</definedName>
    <definedName name="SBCERSvcT2" localSheetId="2">'[1]Raw Data'!$C$147</definedName>
    <definedName name="SBCERSvcT2">'Raw Data'!$C$147</definedName>
    <definedName name="SBCERSvcT2__SG">'Raw Data'!$D$147</definedName>
    <definedName name="SBCERSvcT2__SGRange">'Raw Data'!$E$147:$CZ$147</definedName>
    <definedName name="SBCERSvcT3" localSheetId="2">'[1]Raw Data'!$C$148</definedName>
    <definedName name="SBCERSvcT3">'Raw Data'!$C$148</definedName>
    <definedName name="SBCERSvcT3__SG">'Raw Data'!$D$148</definedName>
    <definedName name="SBCERSvcT3__SGRange">'Raw Data'!$E$148:$CZ$148</definedName>
    <definedName name="SBCExclusionList" localSheetId="2">'[1]Raw Data'!$C$222</definedName>
    <definedName name="SBCExclusionList">'Raw Data'!$C$222</definedName>
    <definedName name="SBCExclusionList__SG">'Raw Data'!$D$222</definedName>
    <definedName name="SBCExclusionList__SGRange">'Raw Data'!$E$222:$CZ$222</definedName>
    <definedName name="SBCEyeExamLE" localSheetId="2">'[1]Raw Data'!$C$213</definedName>
    <definedName name="SBCEyeExamLE">'Raw Data'!$C$213</definedName>
    <definedName name="SBCEyeExamLE__SG">'Raw Data'!$D$213</definedName>
    <definedName name="SBCEyeExamLE__SGRange">'Raw Data'!$E$213:$CZ$213</definedName>
    <definedName name="SBCEyeExamT1" localSheetId="2">'[1]Raw Data'!$C$210</definedName>
    <definedName name="SBCEyeExamT1">'Raw Data'!$C$210</definedName>
    <definedName name="SBCEyeExamT1__SG">'Raw Data'!$D$210</definedName>
    <definedName name="SBCEyeExamT1__SGRange">'Raw Data'!$E$210:$CZ$210</definedName>
    <definedName name="SBCEyeExamT2" localSheetId="2">'[1]Raw Data'!$C$211</definedName>
    <definedName name="SBCEyeExamT2">'Raw Data'!$C$211</definedName>
    <definedName name="SBCEyeExamT2__SG">'Raw Data'!$D$211</definedName>
    <definedName name="SBCEyeExamT2__SGRange">'Raw Data'!$E$211:$CZ$211</definedName>
    <definedName name="SBCEyeExamT3" localSheetId="2">'[1]Raw Data'!$C$212</definedName>
    <definedName name="SBCEyeExamT3">'Raw Data'!$C$212</definedName>
    <definedName name="SBCEyeExamT3__SG">'Raw Data'!$D$212</definedName>
    <definedName name="SBCEyeExamT3__SGRange">'Raw Data'!$E$212:$CZ$212</definedName>
    <definedName name="SBCFacilityFeeLE" localSheetId="2">'[1]Raw Data'!$C$141</definedName>
    <definedName name="SBCFacilityFeeLE">'Raw Data'!$C$141</definedName>
    <definedName name="SBCFacilityFeeLE__SG">'Raw Data'!$D$141</definedName>
    <definedName name="SBCFacilityFeeLE__SGRange">'Raw Data'!$E$141:$CZ$141</definedName>
    <definedName name="SBCFacilityFeeT1" localSheetId="2">'[1]Raw Data'!$C$138</definedName>
    <definedName name="SBCFacilityFeeT1">'Raw Data'!$C$138</definedName>
    <definedName name="SBCFacilityFeeT1__SG">'Raw Data'!$D$138</definedName>
    <definedName name="SBCFacilityFeeT1__SGRange">'Raw Data'!$E$138:$CZ$138</definedName>
    <definedName name="SBCFacilityFeeT2" localSheetId="2">'[1]Raw Data'!$C$139</definedName>
    <definedName name="SBCFacilityFeeT2">'Raw Data'!$C$139</definedName>
    <definedName name="SBCFacilityFeeT2__SG">'Raw Data'!$D$139</definedName>
    <definedName name="SBCFacilityFeeT2__SGRange">'Raw Data'!$E$139:$CZ$139</definedName>
    <definedName name="SBCFacilityFeeT3" localSheetId="2">'[1]Raw Data'!$C$140</definedName>
    <definedName name="SBCFacilityFeeT3">'Raw Data'!$C$140</definedName>
    <definedName name="SBCFacilityFeeT3__SG">'Raw Data'!$D$140</definedName>
    <definedName name="SBCFacilityFeeT3__SGRange">'Raw Data'!$E$140:$CZ$140</definedName>
    <definedName name="SBCForLangAdd">'Raw Data'!$C$234</definedName>
    <definedName name="SBCForLangAdd__SG">'Raw Data'!$D$234</definedName>
    <definedName name="SBCForLangAdd__SGRange">'Raw Data'!$E$234:$CZ$234</definedName>
    <definedName name="SBCGenericLE" localSheetId="2">'[1]Raw Data'!$C$125</definedName>
    <definedName name="SBCGenericLE">'Raw Data'!$C$125</definedName>
    <definedName name="SBCGenericLE__SG">'Raw Data'!$D$125</definedName>
    <definedName name="SBCGenericLE__SGRange">'Raw Data'!$E$125:$CZ$125</definedName>
    <definedName name="SBCGenericT1" localSheetId="2">'[1]Raw Data'!$C$122</definedName>
    <definedName name="SBCGenericT1">'Raw Data'!$C$122</definedName>
    <definedName name="SBCGenericT1__SG">'Raw Data'!$D$122</definedName>
    <definedName name="SBCGenericT1__SGRange">'Raw Data'!$E$122:$CZ$122</definedName>
    <definedName name="SBCGenericT2" localSheetId="2">'[1]Raw Data'!$C$123</definedName>
    <definedName name="SBCGenericT2">'Raw Data'!$C$123</definedName>
    <definedName name="SBCGenericT2__SG">'Raw Data'!$D$123</definedName>
    <definedName name="SBCGenericT2__SGRange">'Raw Data'!$E$123:$CZ$123</definedName>
    <definedName name="SBCGenericT3" localSheetId="2">'[1]Raw Data'!$C$124</definedName>
    <definedName name="SBCGenericT3">'Raw Data'!$C$124</definedName>
    <definedName name="SBCGenericT3__SG">'Raw Data'!$D$124</definedName>
    <definedName name="SBCGenericT3__SGRange">'Raw Data'!$E$124:$CZ$124</definedName>
    <definedName name="SBCGlassesLE" localSheetId="2">'[1]Raw Data'!$C$217</definedName>
    <definedName name="SBCGlassesLE">'Raw Data'!$C$217</definedName>
    <definedName name="SBCGlassesLE__SG">'Raw Data'!$D$217</definedName>
    <definedName name="SBCGlassesLE__SGRange">'Raw Data'!$E$217:$CZ$217</definedName>
    <definedName name="SBCGlassesT1" localSheetId="2">'[1]Raw Data'!$C$214</definedName>
    <definedName name="SBCGlassesT1">'Raw Data'!$C$214</definedName>
    <definedName name="SBCGlassesT1__SG">'Raw Data'!$D$214</definedName>
    <definedName name="SBCGlassesT1__SGRange">'Raw Data'!$E$214:$CZ$214</definedName>
    <definedName name="SBCGlassesT2" localSheetId="2">'[1]Raw Data'!$C$215</definedName>
    <definedName name="SBCGlassesT2">'Raw Data'!$C$215</definedName>
    <definedName name="SBCGlassesT2__SG">'Raw Data'!$D$215</definedName>
    <definedName name="SBCGlassesT2__SGRange">'Raw Data'!$E$215:$CZ$215</definedName>
    <definedName name="SBCGlassesT3" localSheetId="2">'[1]Raw Data'!$C$216</definedName>
    <definedName name="SBCGlassesT3">'Raw Data'!$C$216</definedName>
    <definedName name="SBCGlassesT3__SG">'Raw Data'!$D$216</definedName>
    <definedName name="SBCGlassesT3__SGRange">'Raw Data'!$E$216:$CZ$216</definedName>
    <definedName name="SBCHabilLE" localSheetId="2">'[1]Raw Data'!$C$197</definedName>
    <definedName name="SBCHabilLE">'Raw Data'!$C$197</definedName>
    <definedName name="SBCHabilLE__SG">'Raw Data'!$D$197</definedName>
    <definedName name="SBCHabilLE__SGRange">'Raw Data'!$E$197:$CZ$197</definedName>
    <definedName name="SBCHabilT1" localSheetId="2">'[1]Raw Data'!$C$194</definedName>
    <definedName name="SBCHabilT1">'Raw Data'!$C$194</definedName>
    <definedName name="SBCHabilT1__SG">'Raw Data'!$D$194</definedName>
    <definedName name="SBCHabilT1__SGRange">'Raw Data'!$E$194:$CZ$194</definedName>
    <definedName name="SBCHabilT2" localSheetId="2">'[1]Raw Data'!$C$195</definedName>
    <definedName name="SBCHabilT2">'Raw Data'!$C$195</definedName>
    <definedName name="SBCHabilT2__SG">'Raw Data'!$D$195</definedName>
    <definedName name="SBCHabilT2__SGRange">'Raw Data'!$E$195:$CZ$195</definedName>
    <definedName name="SBCHabilT3" localSheetId="2">'[1]Raw Data'!$C$196</definedName>
    <definedName name="SBCHabilT3">'Raw Data'!$C$196</definedName>
    <definedName name="SBCHabilT3__SG">'Raw Data'!$D$196</definedName>
    <definedName name="SBCHabilT3__SGRange">'Raw Data'!$E$196:$CZ$196</definedName>
    <definedName name="SBCHIOSID" localSheetId="2">'[1]Raw Data'!$C$68</definedName>
    <definedName name="SBCHIOSID">'Raw Data'!$C$68</definedName>
    <definedName name="SBCHIOSID__SG">'Raw Data'!$D$68</definedName>
    <definedName name="SBCHIOSID__SGRange">'Raw Data'!$E$68:$CZ$68</definedName>
    <definedName name="SBCHomeHealthLE" localSheetId="2">'[1]Raw Data'!$C$189</definedName>
    <definedName name="SBCHomeHealthLE">'Raw Data'!$C$189</definedName>
    <definedName name="SBCHomeHealthLE__SG">'Raw Data'!$D$189</definedName>
    <definedName name="SBCHomeHealthLE__SGRange">'Raw Data'!$E$189:$CZ$189</definedName>
    <definedName name="SBCHomeHealthT1" localSheetId="2">'[1]Raw Data'!$C$186</definedName>
    <definedName name="SBCHomeHealthT1">'Raw Data'!$C$186</definedName>
    <definedName name="SBCHomeHealthT1__SG">'Raw Data'!$D$186</definedName>
    <definedName name="SBCHomeHealthT1__SGRange">'Raw Data'!$E$186:$CZ$186</definedName>
    <definedName name="SBCHomeHealthT2" localSheetId="2">'[1]Raw Data'!$C$187</definedName>
    <definedName name="SBCHomeHealthT2">'Raw Data'!$C$187</definedName>
    <definedName name="SBCHomeHealthT2__SG">'Raw Data'!$D$187</definedName>
    <definedName name="SBCHomeHealthT2__SGRange">'Raw Data'!$E$187:$CZ$187</definedName>
    <definedName name="SBCHomeHealthT3" localSheetId="2">'[1]Raw Data'!$C$188</definedName>
    <definedName name="SBCHomeHealthT3">'Raw Data'!$C$188</definedName>
    <definedName name="SBCHomeHealthT3__SG">'Raw Data'!$D$188</definedName>
    <definedName name="SBCHomeHealthT3__SGRange">'Raw Data'!$E$188:$CZ$188</definedName>
    <definedName name="SBCHospiceLE" localSheetId="2">'[1]Raw Data'!$C$209</definedName>
    <definedName name="SBCHospiceLE">'Raw Data'!$C$209</definedName>
    <definedName name="SBCHospiceLE__SG">'Raw Data'!$D$209</definedName>
    <definedName name="SBCHospiceLE__SGRange">'Raw Data'!$E$209:$CZ$209</definedName>
    <definedName name="SBCHospiceT1" localSheetId="2">'[1]Raw Data'!$C$206</definedName>
    <definedName name="SBCHospiceT1">'Raw Data'!$C$206</definedName>
    <definedName name="SBCHospiceT1__SG">'Raw Data'!$D$206</definedName>
    <definedName name="SBCHospiceT1__SGRange">'Raw Data'!$E$206:$CZ$206</definedName>
    <definedName name="SBCHospiceT2" localSheetId="2">'[1]Raw Data'!$C$207</definedName>
    <definedName name="SBCHospiceT2">'Raw Data'!$C$207</definedName>
    <definedName name="SBCHospiceT2__SG">'Raw Data'!$D$207</definedName>
    <definedName name="SBCHospiceT2__SGRange">'Raw Data'!$E$207:$CZ$207</definedName>
    <definedName name="SBCHospiceT3" localSheetId="2">'[1]Raw Data'!$C$208</definedName>
    <definedName name="SBCHospiceT3">'Raw Data'!$C$208</definedName>
    <definedName name="SBCHospiceT3__SG">'Raw Data'!$D$208</definedName>
    <definedName name="SBCHospiceT3__SGRange">'Raw Data'!$E$208:$CZ$208</definedName>
    <definedName name="SBCImagingLE" localSheetId="2">'[1]Raw Data'!$C$121</definedName>
    <definedName name="SBCImagingLE">'Raw Data'!$C$121</definedName>
    <definedName name="SBCImagingLE__SG">'Raw Data'!$D$121</definedName>
    <definedName name="SBCImagingLE__SGRange">'Raw Data'!$E$121:$CZ$121</definedName>
    <definedName name="SBCImagingT1" localSheetId="2">'[1]Raw Data'!$C$118</definedName>
    <definedName name="SBCImagingT1">'Raw Data'!$C$118</definedName>
    <definedName name="SBCImagingT1__SG">'Raw Data'!$D$118</definedName>
    <definedName name="SBCImagingT1__SGRange">'Raw Data'!$E$118:$CZ$118</definedName>
    <definedName name="SBCImagingT2" localSheetId="2">'[1]Raw Data'!$C$119</definedName>
    <definedName name="SBCImagingT2">'Raw Data'!$C$119</definedName>
    <definedName name="SBCImagingT2__SG">'Raw Data'!$D$119</definedName>
    <definedName name="SBCImagingT2__SGRange">'Raw Data'!$E$119:$CZ$119</definedName>
    <definedName name="SBCImagingT3" localSheetId="2">'[1]Raw Data'!$C$120</definedName>
    <definedName name="SBCImagingT3">'Raw Data'!$C$120</definedName>
    <definedName name="SBCImagingT3__SG">'Raw Data'!$D$120</definedName>
    <definedName name="SBCImagingT3__SGRange">'Raw Data'!$E$120:$CZ$120</definedName>
    <definedName name="SBCInclusionList" localSheetId="2">'[1]Raw Data'!$C$223</definedName>
    <definedName name="SBCInclusionList">'Raw Data'!$C$223</definedName>
    <definedName name="SBCInclusionList__SG">'Raw Data'!$D$223</definedName>
    <definedName name="SBCInclusionList__SGRange">'Raw Data'!$E$223:$CZ$223</definedName>
    <definedName name="SBCIPCopayLE" localSheetId="2">'[1]Raw Data'!$C$161</definedName>
    <definedName name="SBCIPCopayLE">'Raw Data'!$C$161</definedName>
    <definedName name="SBCIPCopayLE__SG">'Raw Data'!$D$161</definedName>
    <definedName name="SBCIPCopayLE__SGRange">'Raw Data'!$E$161:$CZ$161</definedName>
    <definedName name="SBCIPCopayT1" localSheetId="2">'[1]Raw Data'!$C$158</definedName>
    <definedName name="SBCIPCopayT1">'Raw Data'!$C$158</definedName>
    <definedName name="SBCIPCopayT1__SG">'Raw Data'!$D$158</definedName>
    <definedName name="SBCIPCopayT1__SGRange">'Raw Data'!$E$158:$CZ$158</definedName>
    <definedName name="SBCIPCopayT2" localSheetId="2">'[1]Raw Data'!$C$159</definedName>
    <definedName name="SBCIPCopayT2">'Raw Data'!$C$159</definedName>
    <definedName name="SBCIPCopayT2__SG">'Raw Data'!$D$159</definedName>
    <definedName name="SBCIPCopayT2__SGRange">'Raw Data'!$E$159:$CZ$159</definedName>
    <definedName name="SBCIPCopayT3" localSheetId="2">'[1]Raw Data'!$C$160</definedName>
    <definedName name="SBCIPCopayT3">'Raw Data'!$C$160</definedName>
    <definedName name="SBCIPCopayT3__SG">'Raw Data'!$D$160</definedName>
    <definedName name="SBCIPCopayT3__SGRange">'Raw Data'!$E$160:$CZ$160</definedName>
    <definedName name="SBCIPPhysFeeLE" localSheetId="2">'[1]Raw Data'!$C$165</definedName>
    <definedName name="SBCIPPhysFeeLE">'Raw Data'!$C$165</definedName>
    <definedName name="SBCIPPhysFeeLE__SG">'Raw Data'!$D$165</definedName>
    <definedName name="SBCIPPhysFeeLE__SGRange">'Raw Data'!$E$165:$CZ$165</definedName>
    <definedName name="SBCIPPhysFeeT1" localSheetId="2">'[1]Raw Data'!$C$162</definedName>
    <definedName name="SBCIPPhysFeeT1">'Raw Data'!$C$162</definedName>
    <definedName name="SBCIPPhysFeeT1__SG">'Raw Data'!$D$162</definedName>
    <definedName name="SBCIPPhysFeeT1__SGRange">'Raw Data'!$E$162:$CZ$162</definedName>
    <definedName name="SBCIPPhysFeeT2" localSheetId="2">'[1]Raw Data'!$C$163</definedName>
    <definedName name="SBCIPPhysFeeT2">'Raw Data'!$C$163</definedName>
    <definedName name="SBCIPPhysFeeT2__SG">'Raw Data'!$D$163</definedName>
    <definedName name="SBCIPPhysFeeT2__SGRange">'Raw Data'!$E$163:$CZ$163</definedName>
    <definedName name="SBCIPPhysFeeT3" localSheetId="2">'[1]Raw Data'!$C$164</definedName>
    <definedName name="SBCIPPhysFeeT3">'Raw Data'!$C$164</definedName>
    <definedName name="SBCIPPhysFeeT3__SG">'Raw Data'!$D$164</definedName>
    <definedName name="SBCIPPhysFeeT3__SGRange">'Raw Data'!$E$164:$CZ$164</definedName>
    <definedName name="SBCMatCECoi" localSheetId="2">'[1]Raw Data'!$C$230</definedName>
    <definedName name="SBCMatCECoi">'Raw Data'!$C$230</definedName>
    <definedName name="SBCMatCECoi__SG">'Raw Data'!$D$230</definedName>
    <definedName name="SBCMatCECoi__SGRange">'Raw Data'!$E$230:$CZ$230</definedName>
    <definedName name="SBCMatCECop" localSheetId="2">'[1]Raw Data'!$C$229</definedName>
    <definedName name="SBCMatCECop">'Raw Data'!$C$229</definedName>
    <definedName name="SBCMatCECop__SG">'Raw Data'!$D$229</definedName>
    <definedName name="SBCMatCECop__SGRange">'Raw Data'!$E$229:$CZ$229</definedName>
    <definedName name="SBCMatCEDed" localSheetId="2">'[1]Raw Data'!$C$228</definedName>
    <definedName name="SBCMatCEDed">'Raw Data'!$C$228</definedName>
    <definedName name="SBCMatCEDed__SG">'Raw Data'!$D$228</definedName>
    <definedName name="SBCMatCEDed__SGRange">'Raw Data'!$E$228:$CZ$228</definedName>
    <definedName name="SBCMatCEExc" localSheetId="2">'[1]Raw Data'!$C$231</definedName>
    <definedName name="SBCMatCEExc">'Raw Data'!$C$231</definedName>
    <definedName name="SBCMatCEExc__SG">'Raw Data'!$D$231</definedName>
    <definedName name="SBCMatCEExc__SGRange">'Raw Data'!$E$231:$CZ$231</definedName>
    <definedName name="SBCMatDelLE" localSheetId="2">'[1]Raw Data'!$C$185</definedName>
    <definedName name="SBCMatDelLE">'Raw Data'!$C$185</definedName>
    <definedName name="SBCMatDelLE__SG">'Raw Data'!$D$185</definedName>
    <definedName name="SBCMatDelLE__SGRange">'Raw Data'!$E$185:$CZ$185</definedName>
    <definedName name="SBCMatDelT1" localSheetId="2">'[1]Raw Data'!$C$182</definedName>
    <definedName name="SBCMatDelT1">'Raw Data'!$C$182</definedName>
    <definedName name="SBCMatDelT1__SG">'Raw Data'!$D$182</definedName>
    <definedName name="SBCMatDelT1__SGRange">'Raw Data'!$E$182:$CZ$182</definedName>
    <definedName name="SBCMatDelT2" localSheetId="2">'[1]Raw Data'!$C$183</definedName>
    <definedName name="SBCMatDelT2">'Raw Data'!$C$183</definedName>
    <definedName name="SBCMatDelT2__SG">'Raw Data'!$D$183</definedName>
    <definedName name="SBCMatDelT2__SGRange">'Raw Data'!$E$183:$CZ$183</definedName>
    <definedName name="SBCMatDelT3" localSheetId="2">'[1]Raw Data'!$C$184</definedName>
    <definedName name="SBCMatDelT3">'Raw Data'!$C$184</definedName>
    <definedName name="SBCMatDelT3__SG">'Raw Data'!$D$184</definedName>
    <definedName name="SBCMatDelT3__SGRange">'Raw Data'!$E$184:$CZ$184</definedName>
    <definedName name="SBCMatOVLE" localSheetId="2">'[1]Raw Data'!$C$177</definedName>
    <definedName name="SBCMatOVLE">'Raw Data'!$C$177</definedName>
    <definedName name="SBCMatOVLE__SG">'Raw Data'!$D$177</definedName>
    <definedName name="SBCMatOVLE__SGRange">'Raw Data'!$E$177:$CZ$177</definedName>
    <definedName name="SBCMatOVT1" localSheetId="2">'[1]Raw Data'!$C$174</definedName>
    <definedName name="SBCMatOVT1">'Raw Data'!$C$174</definedName>
    <definedName name="SBCMatOVT1__SG">'Raw Data'!$D$174</definedName>
    <definedName name="SBCMatOVT1__SGRange">'Raw Data'!$E$174:$CZ$174</definedName>
    <definedName name="SBCMatOVT2" localSheetId="2">'[1]Raw Data'!$C$175</definedName>
    <definedName name="SBCMatOVT2">'Raw Data'!$C$175</definedName>
    <definedName name="SBCMatOVT2__SG">'Raw Data'!$D$175</definedName>
    <definedName name="SBCMatOVT2__SGRange">'Raw Data'!$E$175:$CZ$175</definedName>
    <definedName name="SBCMatOVT3" localSheetId="2">'[1]Raw Data'!$C$176</definedName>
    <definedName name="SBCMatOVT3">'Raw Data'!$C$176</definedName>
    <definedName name="SBCMatOVT3__SG">'Raw Data'!$D$176</definedName>
    <definedName name="SBCMatOVT3__SGRange">'Raw Data'!$E$176:$CZ$176</definedName>
    <definedName name="SBCMatPrePostLE" localSheetId="2">'[1]Raw Data'!$C$181</definedName>
    <definedName name="SBCMatPrePostLE">'Raw Data'!$C$181</definedName>
    <definedName name="SBCMatPrePostLE__SG">'Raw Data'!$D$181</definedName>
    <definedName name="SBCMatPrePostLE__SGRange">'Raw Data'!$E$181:$CZ$181</definedName>
    <definedName name="SBCMatPrePostT1" localSheetId="2">'[1]Raw Data'!$C$178</definedName>
    <definedName name="SBCMatPrePostT1">'Raw Data'!$C$178</definedName>
    <definedName name="SBCMatPrePostT1__SG">'Raw Data'!$D$178</definedName>
    <definedName name="SBCMatPrePostT1__SGRange">'Raw Data'!$E$178:$CZ$178</definedName>
    <definedName name="SBCMatPrePostT2" localSheetId="2">'[1]Raw Data'!$C$179</definedName>
    <definedName name="SBCMatPrePostT2">'Raw Data'!$C$179</definedName>
    <definedName name="SBCMatPrePostT2__SG">'Raw Data'!$D$179</definedName>
    <definedName name="SBCMatPrePostT2__SGRange">'Raw Data'!$E$179:$CZ$179</definedName>
    <definedName name="SBCMatPrePostT3" localSheetId="2">'[1]Raw Data'!$C$180</definedName>
    <definedName name="SBCMatPrePostT3">'Raw Data'!$C$180</definedName>
    <definedName name="SBCMatPrePostT3__SG">'Raw Data'!$D$180</definedName>
    <definedName name="SBCMatPrePostT3__SGRange">'Raw Data'!$E$180:$CZ$180</definedName>
    <definedName name="SBCMEC" localSheetId="2">'[1]Raw Data'!$C$232</definedName>
    <definedName name="SBCMEC">'Raw Data'!$C$232</definedName>
    <definedName name="SBCMEC__SG">'Raw Data'!$D$232</definedName>
    <definedName name="SBCMEC__SGRange">'Raw Data'!$E$232:$CZ$232</definedName>
    <definedName name="SBCMHIPLE" localSheetId="2">'[1]Raw Data'!$C$173</definedName>
    <definedName name="SBCMHIPLE">'Raw Data'!$C$173</definedName>
    <definedName name="SBCMHIPLE__SG">'Raw Data'!$D$173</definedName>
    <definedName name="SBCMHIPLE__SGRange">'Raw Data'!$E$173:$CZ$173</definedName>
    <definedName name="SBCMHIPT1" localSheetId="2">'[1]Raw Data'!$C$170</definedName>
    <definedName name="SBCMHIPT1">'Raw Data'!$C$170</definedName>
    <definedName name="SBCMHIPT1__SG">'Raw Data'!$D$170</definedName>
    <definedName name="SBCMHIPT1__SGRange">'Raw Data'!$E$170:$CZ$170</definedName>
    <definedName name="SBCMHIPT2" localSheetId="2">'[1]Raw Data'!$C$171</definedName>
    <definedName name="SBCMHIPT2">'Raw Data'!$C$171</definedName>
    <definedName name="SBCMHIPT2__SG">'Raw Data'!$D$171</definedName>
    <definedName name="SBCMHIPT2__SGRange">'Raw Data'!$E$171:$CZ$171</definedName>
    <definedName name="SBCMHIPT3" localSheetId="2">'[1]Raw Data'!$C$172</definedName>
    <definedName name="SBCMHIPT3">'Raw Data'!$C$172</definedName>
    <definedName name="SBCMHIPT3__SG">'Raw Data'!$D$172</definedName>
    <definedName name="SBCMHIPT3__SGRange">'Raw Data'!$E$172:$CZ$172</definedName>
    <definedName name="SBCMHOPLE" localSheetId="2">'[1]Raw Data'!$C$169</definedName>
    <definedName name="SBCMHOPLE">'Raw Data'!$C$169</definedName>
    <definedName name="SBCMHOPLE__SG">'Raw Data'!$D$169</definedName>
    <definedName name="SBCMHOPLE__SGRange">'Raw Data'!$E$169:$CZ$169</definedName>
    <definedName name="SBCMHOPT1" localSheetId="2">'[1]Raw Data'!$C$166</definedName>
    <definedName name="SBCMHOPT1">'Raw Data'!$C$166</definedName>
    <definedName name="SBCMHOPT1__SG">'Raw Data'!$D$166</definedName>
    <definedName name="SBCMHOPT1__SGRange">'Raw Data'!$E$166:$CZ$166</definedName>
    <definedName name="SBCMHOPT2" localSheetId="2">'[1]Raw Data'!$C$167</definedName>
    <definedName name="SBCMHOPT2">'Raw Data'!$C$167</definedName>
    <definedName name="SBCMHOPT2__SG">'Raw Data'!$D$167</definedName>
    <definedName name="SBCMHOPT2__SGRange">'Raw Data'!$E$167:$CZ$167</definedName>
    <definedName name="SBCMHOPT3" localSheetId="2">'[1]Raw Data'!$C$168</definedName>
    <definedName name="SBCMHOPT3">'Raw Data'!$C$168</definedName>
    <definedName name="SBCMHOPT3__SG">'Raw Data'!$D$168</definedName>
    <definedName name="SBCMHOPT3__SGRange">'Raw Data'!$E$168:$CZ$168</definedName>
    <definedName name="SBCMV" localSheetId="2">'[1]Raw Data'!$C$233</definedName>
    <definedName name="SBCMV">'Raw Data'!$C$233</definedName>
    <definedName name="SBCMV__SG">'Raw Data'!$D$233</definedName>
    <definedName name="SBCMV__SGRange">'Raw Data'!$E$233:$CZ$233</definedName>
    <definedName name="SBCNetworkAns" localSheetId="2">'[1]Raw Data'!$C$93</definedName>
    <definedName name="SBCNetworkAns">'Raw Data'!$C$93</definedName>
    <definedName name="SBCNetworkAns__SG">'Raw Data'!$D$93</definedName>
    <definedName name="SBCNetworkAns__SGRange">'Raw Data'!$E$93:$CZ$93</definedName>
    <definedName name="SBCNetworkQue">'Raw Data'!$C$92</definedName>
    <definedName name="SBCNetworkQue__SG">'Raw Data'!$D$92</definedName>
    <definedName name="SBCNetworkQue__SGRange">'Raw Data'!$E$92:$CZ$92</definedName>
    <definedName name="SBCNetworkWTM" localSheetId="2">'[1]Raw Data'!$C$94</definedName>
    <definedName name="SBCNetworkWTM">'Raw Data'!$C$94</definedName>
    <definedName name="SBCNetworkWTM__SG">'Raw Data'!$D$94</definedName>
    <definedName name="SBCNetworkWTM__SGRange">'Raw Data'!$E$94:$CZ$94</definedName>
    <definedName name="SBCNonPreferredLE" localSheetId="2">'[1]Raw Data'!$C$133</definedName>
    <definedName name="SBCNonPreferredLE">'Raw Data'!$C$133</definedName>
    <definedName name="SBCNonPreferredLE__SG">'Raw Data'!$D$133</definedName>
    <definedName name="SBCNonPreferredLE__SGRange">'Raw Data'!$E$133:$CZ$133</definedName>
    <definedName name="SBCNonPreferredT1" localSheetId="2">'[1]Raw Data'!$C$130</definedName>
    <definedName name="SBCNonPreferredT1">'Raw Data'!$C$130</definedName>
    <definedName name="SBCNonPreferredT1__SG">'Raw Data'!$D$130</definedName>
    <definedName name="SBCNonPreferredT1__SGRange">'Raw Data'!$E$130:$CZ$130</definedName>
    <definedName name="SBCNonPreferredT2" localSheetId="2">'[1]Raw Data'!$C$131</definedName>
    <definedName name="SBCNonPreferredT2">'Raw Data'!$C$131</definedName>
    <definedName name="SBCNonPreferredT2__SG">'Raw Data'!$D$131</definedName>
    <definedName name="SBCNonPreferredT2__SGRange">'Raw Data'!$E$131:$CZ$131</definedName>
    <definedName name="SBCNonPreferredT3" localSheetId="2">'[1]Raw Data'!$C$132</definedName>
    <definedName name="SBCNonPreferredT3">'Raw Data'!$C$132</definedName>
    <definedName name="SBCNonPreferredT3__SG">'Raw Data'!$D$132</definedName>
    <definedName name="SBCNonPreferredT3__SGRange">'Raw Data'!$E$132:$CZ$132</definedName>
    <definedName name="SBCOADedAns" localSheetId="2">'[1]Raw Data'!$C$78</definedName>
    <definedName name="SBCOADedAns">'Raw Data'!$C$78</definedName>
    <definedName name="SBCOADedAns__SG">'Raw Data'!$D$78</definedName>
    <definedName name="SBCOADedAns__SGRange">'Raw Data'!$E$78:$CZ$78</definedName>
    <definedName name="SBCOADedQue">'Raw Data'!$C$77</definedName>
    <definedName name="SBCOADedQue__SG">'Raw Data'!$D$77</definedName>
    <definedName name="SBCOADedQue__SGRange">'Raw Data'!$E$77:$CZ$77</definedName>
    <definedName name="SBCOADedWTM" localSheetId="2">'[1]Raw Data'!$C$79</definedName>
    <definedName name="SBCOADedWTM">'Raw Data'!$C$79</definedName>
    <definedName name="SBCOADedWTM__SG">'Raw Data'!$D$79</definedName>
    <definedName name="SBCOADedWTM__SGRange">'Raw Data'!$E$79:$CZ$79</definedName>
    <definedName name="SBCOOPAns" localSheetId="2">'[1]Raw Data'!$C$87</definedName>
    <definedName name="SBCOOPAns">'Raw Data'!$C$87</definedName>
    <definedName name="SBCOOPAns__SG">'Raw Data'!$D$87</definedName>
    <definedName name="SBCOOPAns__SGRange">'Raw Data'!$E$87:$CZ$87</definedName>
    <definedName name="SBCOOPExAns" localSheetId="2">'[1]Raw Data'!$C$90</definedName>
    <definedName name="SBCOOPExAns">'Raw Data'!$C$90</definedName>
    <definedName name="SBCOOPExAns__SG">'Raw Data'!$D$90</definedName>
    <definedName name="SBCOOPExAns__SGRange">'Raw Data'!$E$90:$CZ$90</definedName>
    <definedName name="SBCOOPExQue">'Raw Data'!$C$89</definedName>
    <definedName name="SBCOOPExQue__SG">'Raw Data'!$D$89</definedName>
    <definedName name="SBCOOPExQue__SGRange">'Raw Data'!$E$89:$CZ$89</definedName>
    <definedName name="SBCOOPExWTM" localSheetId="2">'[1]Raw Data'!$C$91</definedName>
    <definedName name="SBCOOPExWTM">'Raw Data'!$C$91</definedName>
    <definedName name="SBCOOPExWTM__SG">'Raw Data'!$D$91</definedName>
    <definedName name="SBCOOPExWTM__SGRange">'Raw Data'!$E$91:$CZ$91</definedName>
    <definedName name="SBCOOPQue">'Raw Data'!$C$86</definedName>
    <definedName name="SBCOOPQue__SG">'Raw Data'!$D$86</definedName>
    <definedName name="SBCOOPQue__SGRange">'Raw Data'!$E$86:$CZ$86</definedName>
    <definedName name="SBCOOPWTM" localSheetId="2">'[1]Raw Data'!$C$88</definedName>
    <definedName name="SBCOOPWTM">'Raw Data'!$C$88</definedName>
    <definedName name="SBCOOPWTM__SG">'Raw Data'!$D$88</definedName>
    <definedName name="SBCOOPWTM__SGRange">'Raw Data'!$E$88:$CZ$88</definedName>
    <definedName name="SBCPCPLE" localSheetId="2">'[1]Raw Data'!$C$105</definedName>
    <definedName name="SBCPCPLE">'Raw Data'!$C$105</definedName>
    <definedName name="SBCPCPLE__SG">'Raw Data'!$D$105</definedName>
    <definedName name="SBCPCPLE__SGRange">'Raw Data'!$E$105:$CZ$105</definedName>
    <definedName name="SBCPCPT1" localSheetId="2">'[1]Raw Data'!$C$102</definedName>
    <definedName name="SBCPCPT1">'Raw Data'!$C$102</definedName>
    <definedName name="SBCPCPT1__SG">'Raw Data'!$D$102</definedName>
    <definedName name="SBCPCPT1__SGRange">'Raw Data'!$E$102:$CZ$102</definedName>
    <definedName name="SBCPCPT2" localSheetId="2">'[1]Raw Data'!$C$103</definedName>
    <definedName name="SBCPCPT2">'Raw Data'!$C$103</definedName>
    <definedName name="SBCPCPT2__SG">'Raw Data'!$D$103</definedName>
    <definedName name="SBCPCPT2__SGRange">'Raw Data'!$E$103:$CZ$103</definedName>
    <definedName name="SBCPCPT3" localSheetId="2">'[1]Raw Data'!$C$104</definedName>
    <definedName name="SBCPCPT3">'Raw Data'!$C$104</definedName>
    <definedName name="SBCPCPT3__SG">'Raw Data'!$D$104</definedName>
    <definedName name="SBCPCPT3__SGRange">'Raw Data'!$E$104:$CZ$104</definedName>
    <definedName name="SBCPhoneCust" localSheetId="2">'[1]Raw Data'!$C$72</definedName>
    <definedName name="SBCPhoneCust">'Raw Data'!$C$72</definedName>
    <definedName name="SBCPhoneStd" localSheetId="2">'[1]Raw Data'!$C$71</definedName>
    <definedName name="SBCPhoneStd">'Raw Data'!$C$71</definedName>
    <definedName name="SBCPhysicianFeeLE" localSheetId="2">'[1]Raw Data'!$C$145</definedName>
    <definedName name="SBCPhysicianFeeLE">'Raw Data'!$C$145</definedName>
    <definedName name="SBCPhysicianFeeLE__SG">'Raw Data'!$D$145</definedName>
    <definedName name="SBCPhysicianFeeLE__SGRange">'Raw Data'!$E$145:$CZ$145</definedName>
    <definedName name="SBCPhysicianFeeT1" localSheetId="2">'[1]Raw Data'!$C$142</definedName>
    <definedName name="SBCPhysicianFeeT1">'Raw Data'!$C$142</definedName>
    <definedName name="SBCPhysicianFeeT1__SG">'Raw Data'!$D$142</definedName>
    <definedName name="SBCPhysicianFeeT1__SGRange">'Raw Data'!$E$142:$CZ$142</definedName>
    <definedName name="SBCPhysicianFeeT2" localSheetId="2">'[1]Raw Data'!$C$143</definedName>
    <definedName name="SBCPhysicianFeeT2">'Raw Data'!$C$143</definedName>
    <definedName name="SBCPhysicianFeeT2__SG">'Raw Data'!$D$143</definedName>
    <definedName name="SBCPhysicianFeeT2__SGRange">'Raw Data'!$E$143:$CZ$143</definedName>
    <definedName name="SBCPhysicianFeeT3" localSheetId="2">'[1]Raw Data'!$C$144</definedName>
    <definedName name="SBCPhysicianFeeT3">'Raw Data'!$C$144</definedName>
    <definedName name="SBCPhysicianFeeT3__SG">'Raw Data'!$D$144</definedName>
    <definedName name="SBCPhysicianFeeT3__SGRange">'Raw Data'!$E$144:$CZ$144</definedName>
    <definedName name="SBCPlanType">'Raw Data'!$C$69</definedName>
    <definedName name="SBCPlanType__SG">'Raw Data'!$D$69</definedName>
    <definedName name="SBCPlanType__SGRange">'Raw Data'!$E$69:$CZ$69</definedName>
    <definedName name="SBCPreferredLE" localSheetId="2">'[1]Raw Data'!$C$129</definedName>
    <definedName name="SBCPreferredLE">'Raw Data'!$C$129</definedName>
    <definedName name="SBCPreferredLE__SG">'Raw Data'!$D$129</definedName>
    <definedName name="SBCPreferredLE__SGRange">'Raw Data'!$E$129:$CZ$129</definedName>
    <definedName name="SBCPreferredT1" localSheetId="2">'[1]Raw Data'!$C$126</definedName>
    <definedName name="SBCPreferredT1">'Raw Data'!$C$126</definedName>
    <definedName name="SBCPreferredT1__SG">'Raw Data'!$D$126</definedName>
    <definedName name="SBCPreferredT1__SGRange">'Raw Data'!$E$126:$CZ$126</definedName>
    <definedName name="SBCPreferredT2" localSheetId="2">'[1]Raw Data'!$C$127</definedName>
    <definedName name="SBCPreferredT2">'Raw Data'!$C$127</definedName>
    <definedName name="SBCPreferredT2__SG">'Raw Data'!$D$127</definedName>
    <definedName name="SBCPreferredT2__SGRange">'Raw Data'!$E$127:$CZ$127</definedName>
    <definedName name="SBCPreferredT3" localSheetId="2">'[1]Raw Data'!$C$128</definedName>
    <definedName name="SBCPreferredT3">'Raw Data'!$C$128</definedName>
    <definedName name="SBCPreferredT3__SG">'Raw Data'!$D$128</definedName>
    <definedName name="SBCPreferredT3__SGRange">'Raw Data'!$E$128:$CZ$128</definedName>
    <definedName name="SBCPrevLE" localSheetId="2">'[1]Raw Data'!$C$113</definedName>
    <definedName name="SBCPrevLE">'Raw Data'!$C$113</definedName>
    <definedName name="SBCPrevLE__SG">'Raw Data'!$D$113</definedName>
    <definedName name="SBCPrevLE__SGRange">'Raw Data'!$E$113:$CZ$113</definedName>
    <definedName name="SBCPrevT1" localSheetId="2">'[1]Raw Data'!$C$110</definedName>
    <definedName name="SBCPrevT1">'Raw Data'!$C$110</definedName>
    <definedName name="SBCPrevT1__SG">'Raw Data'!$D$110</definedName>
    <definedName name="SBCPrevT1__SGRange">'Raw Data'!$E$110:$CZ$110</definedName>
    <definedName name="SBCPrevT2" localSheetId="2">'[1]Raw Data'!$C$111</definedName>
    <definedName name="SBCPrevT2">'Raw Data'!$C$111</definedName>
    <definedName name="SBCPrevT2__SG">'Raw Data'!$D$111</definedName>
    <definedName name="SBCPrevT2__SGRange">'Raw Data'!$E$111:$CZ$111</definedName>
    <definedName name="SBCPrevT3" localSheetId="2">'[1]Raw Data'!$C$112</definedName>
    <definedName name="SBCPrevT3">'Raw Data'!$C$112</definedName>
    <definedName name="SBCPrevT3__SG">'Raw Data'!$D$112</definedName>
    <definedName name="SBCPrevT3__SGRange">'Raw Data'!$E$112:$CZ$112</definedName>
    <definedName name="SBCPublish4UI">'Raw Data'!$C$64</definedName>
    <definedName name="SBCReferralAns" localSheetId="2">'[1]Raw Data'!$C$96</definedName>
    <definedName name="SBCReferralAns">'Raw Data'!$C$96</definedName>
    <definedName name="SBCReferralAns__SG">'Raw Data'!$D$96</definedName>
    <definedName name="SBCReferralAns__SGRange">'Raw Data'!$E$96:$CZ$96</definedName>
    <definedName name="SBCReferralQue">'Raw Data'!$C$95</definedName>
    <definedName name="SBCReferralQue__SG">'Raw Data'!$D$95</definedName>
    <definedName name="SBCReferralQue__SGRange">'Raw Data'!$E$95:$CZ$95</definedName>
    <definedName name="SBCReferralWTM" localSheetId="2">'[1]Raw Data'!$C$97</definedName>
    <definedName name="SBCReferralWTM">'Raw Data'!$C$97</definedName>
    <definedName name="SBCReferralWTM__SG">'Raw Data'!$D$97</definedName>
    <definedName name="SBCReferralWTM__SGRange">'Raw Data'!$E$97:$CZ$97</definedName>
    <definedName name="SBCRehabLE" localSheetId="2">'[1]Raw Data'!$C$193</definedName>
    <definedName name="SBCRehabLE">'Raw Data'!$C$193</definedName>
    <definedName name="SBCRehabLE__SG">'Raw Data'!$D$193</definedName>
    <definedName name="SBCRehabLE__SGRange">'Raw Data'!$E$193:$CZ$193</definedName>
    <definedName name="SBCRehabT1" localSheetId="2">'[1]Raw Data'!$C$190</definedName>
    <definedName name="SBCRehabT1">'Raw Data'!$C$190</definedName>
    <definedName name="SBCRehabT1__SG">'Raw Data'!$D$190</definedName>
    <definedName name="SBCRehabT1__SGRange">'Raw Data'!$E$190:$CZ$190</definedName>
    <definedName name="SBCRehabT2" localSheetId="2">'[1]Raw Data'!$C$191</definedName>
    <definedName name="SBCRehabT2">'Raw Data'!$C$191</definedName>
    <definedName name="SBCRehabT2__SG">'Raw Data'!$D$191</definedName>
    <definedName name="SBCRehabT2__SGRange">'Raw Data'!$E$191:$CZ$191</definedName>
    <definedName name="SBCRehabT3" localSheetId="2">'[1]Raw Data'!$C$192</definedName>
    <definedName name="SBCRehabT3">'Raw Data'!$C$192</definedName>
    <definedName name="SBCRehabT3__SG">'Raw Data'!$D$192</definedName>
    <definedName name="SBCRehabT3__SGRange">'Raw Data'!$E$192:$CZ$192</definedName>
    <definedName name="SBCSNFLE" localSheetId="2">'[1]Raw Data'!$C$201</definedName>
    <definedName name="SBCSNFLE">'Raw Data'!$C$201</definedName>
    <definedName name="SBCSNFLE__SG">'Raw Data'!$D$201</definedName>
    <definedName name="SBCSNFLE__SGRange">'Raw Data'!$E$201:$CZ$201</definedName>
    <definedName name="SBCSNFT1" localSheetId="2">'[1]Raw Data'!$C$198</definedName>
    <definedName name="SBCSNFT1">'Raw Data'!$C$198</definedName>
    <definedName name="SBCSNFT1__SG">'Raw Data'!$D$198</definedName>
    <definedName name="SBCSNFT1__SGRange">'Raw Data'!$E$198:$CZ$198</definedName>
    <definedName name="SBCSNFT2" localSheetId="2">'[1]Raw Data'!$C$199</definedName>
    <definedName name="SBCSNFT2">'Raw Data'!$C$199</definedName>
    <definedName name="SBCSNFT2__SG">'Raw Data'!$D$199</definedName>
    <definedName name="SBCSNFT2__SGRange">'Raw Data'!$E$199:$CZ$199</definedName>
    <definedName name="SBCSNFT3" localSheetId="2">'[1]Raw Data'!$C$200</definedName>
    <definedName name="SBCSNFT3">'Raw Data'!$C$200</definedName>
    <definedName name="SBCSNFT3__SG">'Raw Data'!$D$200</definedName>
    <definedName name="SBCSNFT3__SGRange">'Raw Data'!$E$200:$CZ$200</definedName>
    <definedName name="SBCSpecDedAns" localSheetId="2">'[1]Raw Data'!$C$84</definedName>
    <definedName name="SBCSpecDedAns">'Raw Data'!$C$84</definedName>
    <definedName name="SBCSpecDedAns__SG">'Raw Data'!$D$84</definedName>
    <definedName name="SBCSpecDedAns__SGRange">'Raw Data'!$E$84:$CZ$84</definedName>
    <definedName name="SBCSpecDedQue">'Raw Data'!$C$83</definedName>
    <definedName name="SBCSpecDedQue__SG">'Raw Data'!$D$83</definedName>
    <definedName name="SBCSpecDedQue__SGRange">'Raw Data'!$E$83:$CZ$83</definedName>
    <definedName name="SBCSpecDedWTM" localSheetId="2">'[1]Raw Data'!$C$85</definedName>
    <definedName name="SBCSpecDedWTM">'Raw Data'!$C$85</definedName>
    <definedName name="SBCSpecDedWTM__SG">'Raw Data'!$D$85</definedName>
    <definedName name="SBCSpecDedWTM__SGRange">'Raw Data'!$E$85:$CZ$85</definedName>
    <definedName name="SBCSpecialtyLE" localSheetId="2">'[1]Raw Data'!$C$137</definedName>
    <definedName name="SBCSpecialtyLE">'Raw Data'!$C$137</definedName>
    <definedName name="SBCSpecialtyLE__SG">'Raw Data'!$D$137</definedName>
    <definedName name="SBCSpecialtyLE__SGRange">'Raw Data'!$E$137:$CZ$137</definedName>
    <definedName name="SBCSpecialtyT1" localSheetId="2">'[1]Raw Data'!$C$134</definedName>
    <definedName name="SBCSpecialtyT1">'Raw Data'!$C$134</definedName>
    <definedName name="SBCSpecialtyT1__SG">'Raw Data'!$D$134</definedName>
    <definedName name="SBCSpecialtyT1__SGRange">'Raw Data'!$E$134:$CZ$134</definedName>
    <definedName name="SBCSpecialtyT2" localSheetId="2">'[1]Raw Data'!$C$135</definedName>
    <definedName name="SBCSpecialtyT2">'Raw Data'!$C$135</definedName>
    <definedName name="SBCSpecialtyT2__SG">'Raw Data'!$D$135</definedName>
    <definedName name="SBCSpecialtyT2__SGRange">'Raw Data'!$E$135:$CZ$135</definedName>
    <definedName name="SBCSpecialtyT3" localSheetId="2">'[1]Raw Data'!$C$136</definedName>
    <definedName name="SBCSpecialtyT3">'Raw Data'!$C$136</definedName>
    <definedName name="SBCSpecialtyT3__SG">'Raw Data'!$D$136</definedName>
    <definedName name="SBCSpecialtyT3__SGRange">'Raw Data'!$E$136:$CZ$136</definedName>
    <definedName name="SBCSpecLE" localSheetId="2">'[1]Raw Data'!$C$109</definedName>
    <definedName name="SBCSpecLE">'Raw Data'!$C$109</definedName>
    <definedName name="SBCSpecLE__SG">'Raw Data'!$D$109</definedName>
    <definedName name="SBCSpecLE__SGRange">'Raw Data'!$E$109:$CZ$109</definedName>
    <definedName name="SBCSpecT1" localSheetId="2">'[1]Raw Data'!$C$106</definedName>
    <definedName name="SBCSpecT1">'Raw Data'!$C$106</definedName>
    <definedName name="SBCSpecT1__SG">'Raw Data'!$D$106</definedName>
    <definedName name="SBCSpecT1__SGRange">'Raw Data'!$E$106:$CZ$106</definedName>
    <definedName name="SBCSpecT2" localSheetId="2">'[1]Raw Data'!$C$107</definedName>
    <definedName name="SBCSpecT2">'Raw Data'!$C$107</definedName>
    <definedName name="SBCSpecT2__SG">'Raw Data'!$D$107</definedName>
    <definedName name="SBCSpecT2__SGRange">'Raw Data'!$E$107:$CZ$107</definedName>
    <definedName name="SBCSpecT3" localSheetId="2">'[1]Raw Data'!$C$108</definedName>
    <definedName name="SBCSpecT3">'Raw Data'!$C$108</definedName>
    <definedName name="SBCSpecT3__SG">'Raw Data'!$D$108</definedName>
    <definedName name="SBCSpecT3__SGRange">'Raw Data'!$E$108:$CZ$108</definedName>
    <definedName name="SBCT1Label" localSheetId="2">'[1]Raw Data'!$C$98</definedName>
    <definedName name="SBCT1Label">'Raw Data'!$C$98</definedName>
    <definedName name="SBCT1Label__SG">'Raw Data'!$D$98</definedName>
    <definedName name="SBCT1Label__SGRange">'Raw Data'!$E$98:$CZ$98</definedName>
    <definedName name="SBCT1LabelPg2">'Raw Data'!$C$101</definedName>
    <definedName name="SBCT1LabelPg2__SG">'Raw Data'!$D$101</definedName>
    <definedName name="SBCT1LabelPg2__SGRange">'Raw Data'!$E$101:$CZ$101</definedName>
    <definedName name="SBCT2Label" localSheetId="2">'[1]Raw Data'!$C$99</definedName>
    <definedName name="SBCT2Label">'Raw Data'!$C$99</definedName>
    <definedName name="SBCT2Label__SG">'Raw Data'!$D$99</definedName>
    <definedName name="SBCT2Label__SGRange">'Raw Data'!$E$99:$CZ$99</definedName>
    <definedName name="SBCT3Label" localSheetId="2">'[1]Raw Data'!$C$100</definedName>
    <definedName name="SBCT3Label">'Raw Data'!$C$100</definedName>
    <definedName name="SBCT3Label__SG">'Raw Data'!$D$100</definedName>
    <definedName name="SBCT3Label__SGRange">'Raw Data'!$E$100:$CZ$100</definedName>
    <definedName name="SBCUrgCareLE" localSheetId="2">'[1]Raw Data'!$C$157</definedName>
    <definedName name="SBCUrgCareLE">'Raw Data'!$C$157</definedName>
    <definedName name="SBCUrgCareLE__SG">'Raw Data'!$D$157</definedName>
    <definedName name="SBCUrgCareLE__SGRange">'Raw Data'!$E$157:$CZ$157</definedName>
    <definedName name="SBCUrgCareT1" localSheetId="2">'[1]Raw Data'!$C$154</definedName>
    <definedName name="SBCUrgCareT1">'Raw Data'!$C$154</definedName>
    <definedName name="SBCUrgCareT1__SG">'Raw Data'!$D$154</definedName>
    <definedName name="SBCUrgCareT1__SGRange">'Raw Data'!$E$154:$CZ$154</definedName>
    <definedName name="SBCUrgCareT2" localSheetId="2">'[1]Raw Data'!$C$155</definedName>
    <definedName name="SBCUrgCareT2">'Raw Data'!$C$155</definedName>
    <definedName name="SBCUrgCareT2__SG">'Raw Data'!$D$155</definedName>
    <definedName name="SBCUrgCareT2__SGRange">'Raw Data'!$E$155:$CZ$155</definedName>
    <definedName name="SBCUrgCareT3" localSheetId="2">'[1]Raw Data'!$C$156</definedName>
    <definedName name="SBCUrgCareT3">'Raw Data'!$C$156</definedName>
    <definedName name="SBCUrgCareT3__SG">'Raw Data'!$D$156</definedName>
    <definedName name="SBCUrgCareT3__SGRange">'Raw Data'!$E$156:$CZ$156</definedName>
    <definedName name="SBCWebCust" localSheetId="2">'[1]Raw Data'!$C$74</definedName>
    <definedName name="SBCWebCust">'Raw Data'!$C$74</definedName>
    <definedName name="SBCWebRx">'Raw Data'!$C$75</definedName>
    <definedName name="SBCWebStd">'Raw Data'!$C$73</definedName>
    <definedName name="SBCWebStorage" localSheetId="2">'[1]Raw Data'!$C$76</definedName>
    <definedName name="SBCWebStorage">'Raw Data'!$C$76</definedName>
    <definedName name="SourcePolicyID">'Raw Data'!$C$16</definedName>
    <definedName name="SourceQuoteID" localSheetId="2">'[1]Raw Data'!$C$15</definedName>
    <definedName name="SourceQuoteID">'Raw Data'!$C$15</definedName>
    <definedName name="SourceSystem">'Raw Data'!$C$14</definedName>
    <definedName name="SpecDed" localSheetId="2">'[1]Raw Data'!$C$41</definedName>
    <definedName name="SpecDed">'Raw Data'!$C$41</definedName>
    <definedName name="SpecDed__SG">'Raw Data'!$D$41</definedName>
    <definedName name="SpecDed__SGRange">'Raw Data'!$E$41:$CZ$41</definedName>
    <definedName name="State" localSheetId="2">'[1]Raw Data'!$C$27</definedName>
    <definedName name="State">'Raw Data'!$C$27</definedName>
    <definedName name="StepValues">'Raw Data'!$C$5</definedName>
    <definedName name="SubGroup">'Raw Data'!$C$9</definedName>
    <definedName name="SubGroup__SG">'Raw Data'!$D$9</definedName>
    <definedName name="SubGroup__SGRange">'Raw Data'!$E$9:$CZ$9</definedName>
    <definedName name="SubGroupNo">'Raw Data'!$C$8</definedName>
    <definedName name="SubGroupNo__SG">'Raw Data'!$D$8</definedName>
    <definedName name="SubGroupNo__SGRange">'Raw Data'!$E$8:$CZ$8</definedName>
    <definedName name="SWDbEnv">'Raw Data'!$C$34</definedName>
    <definedName name="TierCount" localSheetId="2">'[1]Raw Data'!$C$38</definedName>
    <definedName name="TierCount">'Raw Data'!$C$38</definedName>
    <definedName name="TierCount__SG">'Raw Data'!$D$38</definedName>
    <definedName name="TierCount__SGRange">'Raw Data'!$E$38:$CZ$38</definedName>
    <definedName name="Title" localSheetId="2">'[1]Raw Data'!$C$22</definedName>
    <definedName name="Title">'Raw Data'!$C$22</definedName>
    <definedName name="ZIP" localSheetId="2">'[1]Raw Data'!$C$28</definedName>
    <definedName name="ZIP">'Raw Data'!$C$28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2" i="110" l="1"/>
  <c r="AF62" i="110" s="1"/>
  <c r="AF60" i="110"/>
  <c r="AA67" i="110"/>
  <c r="Z67" i="110"/>
  <c r="Q66" i="110"/>
  <c r="Q153" i="110"/>
  <c r="Q152" i="110"/>
  <c r="O148" i="110"/>
  <c r="J148" i="110"/>
  <c r="E148" i="110"/>
  <c r="O146" i="110"/>
  <c r="J146" i="110"/>
  <c r="E146" i="110"/>
  <c r="O145" i="110"/>
  <c r="J145" i="110"/>
  <c r="E145" i="110"/>
  <c r="O144" i="110"/>
  <c r="L144" i="110"/>
  <c r="J144" i="110"/>
  <c r="G144" i="110"/>
  <c r="E144" i="110"/>
  <c r="B144" i="110"/>
  <c r="O131" i="110"/>
  <c r="J131" i="110"/>
  <c r="E131" i="110"/>
  <c r="O130" i="110"/>
  <c r="J130" i="110"/>
  <c r="E130" i="110"/>
  <c r="O129" i="110"/>
  <c r="J129" i="110"/>
  <c r="E129" i="110"/>
  <c r="O128" i="110"/>
  <c r="J128" i="110"/>
  <c r="E128" i="110"/>
  <c r="Q109" i="110"/>
  <c r="G109" i="110"/>
  <c r="G105" i="110"/>
  <c r="AE92" i="110"/>
  <c r="AD92" i="110"/>
  <c r="AC92" i="110"/>
  <c r="AE90" i="110"/>
  <c r="AD90" i="110"/>
  <c r="AC90" i="110"/>
  <c r="N86" i="110"/>
  <c r="L86" i="110"/>
  <c r="AB86" i="110" s="1"/>
  <c r="AA86" i="110"/>
  <c r="F86" i="110"/>
  <c r="AF86" i="110" s="1"/>
  <c r="N85" i="110"/>
  <c r="L85" i="110"/>
  <c r="AB85" i="110" s="1"/>
  <c r="I85" i="110"/>
  <c r="F85" i="110"/>
  <c r="Z85" i="110" s="1"/>
  <c r="N84" i="110"/>
  <c r="L84" i="110"/>
  <c r="AB84" i="110" s="1"/>
  <c r="I84" i="110"/>
  <c r="AA84" i="110" s="1"/>
  <c r="F84" i="110"/>
  <c r="Z84" i="110" s="1"/>
  <c r="N83" i="110"/>
  <c r="L83" i="110"/>
  <c r="AB83" i="110" s="1"/>
  <c r="AA83" i="110"/>
  <c r="F83" i="110"/>
  <c r="AF83" i="110" s="1"/>
  <c r="N82" i="110"/>
  <c r="AB82" i="110"/>
  <c r="AA82" i="110"/>
  <c r="F82" i="110"/>
  <c r="AF82" i="110" s="1"/>
  <c r="N81" i="110"/>
  <c r="L81" i="110"/>
  <c r="AB81" i="110" s="1"/>
  <c r="AA81" i="110"/>
  <c r="F81" i="110"/>
  <c r="Z81" i="110" s="1"/>
  <c r="AB80" i="110"/>
  <c r="AA80" i="110"/>
  <c r="Z80" i="110"/>
  <c r="L79" i="110"/>
  <c r="AA79" i="110"/>
  <c r="AF79" i="110"/>
  <c r="N78" i="110"/>
  <c r="AB78" i="110"/>
  <c r="AA78" i="110"/>
  <c r="F78" i="110"/>
  <c r="AF78" i="110" s="1"/>
  <c r="AB77" i="110"/>
  <c r="AA77" i="110"/>
  <c r="F77" i="110"/>
  <c r="Z77" i="110" s="1"/>
  <c r="AB76" i="110"/>
  <c r="AA76" i="110"/>
  <c r="F76" i="110"/>
  <c r="Z76" i="110" s="1"/>
  <c r="AA75" i="110"/>
  <c r="Z75" i="110"/>
  <c r="N74" i="110"/>
  <c r="L74" i="110"/>
  <c r="AB74" i="110" s="1"/>
  <c r="AA74" i="110"/>
  <c r="F74" i="110"/>
  <c r="AF74" i="110" s="1"/>
  <c r="N73" i="110"/>
  <c r="L73" i="110"/>
  <c r="AB73" i="110" s="1"/>
  <c r="AA73" i="110"/>
  <c r="Z73" i="110"/>
  <c r="L72" i="110"/>
  <c r="AB72" i="110" s="1"/>
  <c r="AA72" i="110"/>
  <c r="F72" i="110"/>
  <c r="AF72" i="110" s="1"/>
  <c r="N71" i="110"/>
  <c r="AB71" i="110"/>
  <c r="AA71" i="110"/>
  <c r="F71" i="110"/>
  <c r="AF71" i="110" s="1"/>
  <c r="N70" i="110"/>
  <c r="AB70" i="110"/>
  <c r="AA70" i="110"/>
  <c r="AF70" i="110"/>
  <c r="N69" i="110"/>
  <c r="AB69" i="110"/>
  <c r="I69" i="110"/>
  <c r="AA69" i="110" s="1"/>
  <c r="F69" i="110"/>
  <c r="AF69" i="110" s="1"/>
  <c r="N68" i="110"/>
  <c r="AB68" i="110"/>
  <c r="AA68" i="110"/>
  <c r="Z68" i="110"/>
  <c r="N64" i="110"/>
  <c r="AB64" i="110"/>
  <c r="AA64" i="110"/>
  <c r="F64" i="110"/>
  <c r="AF64" i="110" s="1"/>
  <c r="N63" i="110"/>
  <c r="AB63" i="110"/>
  <c r="AA63" i="110"/>
  <c r="F63" i="110"/>
  <c r="AF63" i="110" s="1"/>
  <c r="N62" i="110"/>
  <c r="AB62" i="110"/>
  <c r="AA62" i="110"/>
  <c r="AB61" i="110"/>
  <c r="AA61" i="110"/>
  <c r="N60" i="110"/>
  <c r="AB60" i="110"/>
  <c r="AA60" i="110"/>
  <c r="N59" i="110"/>
  <c r="AB59" i="110"/>
  <c r="AA59" i="110"/>
  <c r="AF59" i="110"/>
  <c r="N58" i="110"/>
  <c r="AB58" i="110"/>
  <c r="AA58" i="110"/>
  <c r="F58" i="110"/>
  <c r="Z58" i="110" s="1"/>
  <c r="N57" i="110"/>
  <c r="L57" i="110"/>
  <c r="AB57" i="110" s="1"/>
  <c r="AA57" i="110"/>
  <c r="F57" i="110"/>
  <c r="AF57" i="110" s="1"/>
  <c r="N56" i="110"/>
  <c r="AB56" i="110"/>
  <c r="AA56" i="110"/>
  <c r="F56" i="110"/>
  <c r="AF56" i="110" s="1"/>
  <c r="N55" i="110"/>
  <c r="L55" i="110"/>
  <c r="AB55" i="110" s="1"/>
  <c r="AA55" i="110"/>
  <c r="AF55" i="110"/>
  <c r="L54" i="110"/>
  <c r="AB54" i="110" s="1"/>
  <c r="AA54" i="110"/>
  <c r="Z54" i="110"/>
  <c r="AA53" i="110"/>
  <c r="Z53" i="110"/>
  <c r="Q52" i="110"/>
  <c r="Q86" i="110" s="1"/>
  <c r="N51" i="110"/>
  <c r="L51" i="110"/>
  <c r="AB51" i="110" s="1"/>
  <c r="J51" i="110"/>
  <c r="Y51" i="110" s="1"/>
  <c r="H51" i="110"/>
  <c r="X51" i="110" s="1"/>
  <c r="F51" i="110"/>
  <c r="N50" i="110"/>
  <c r="L50" i="110"/>
  <c r="AB50" i="110" s="1"/>
  <c r="J50" i="110"/>
  <c r="Y50" i="110" s="1"/>
  <c r="H50" i="110"/>
  <c r="X50" i="110" s="1"/>
  <c r="F50" i="110"/>
  <c r="W50" i="110" s="1"/>
  <c r="N49" i="110"/>
  <c r="L49" i="110"/>
  <c r="AB49" i="110" s="1"/>
  <c r="J49" i="110"/>
  <c r="Y49" i="110" s="1"/>
  <c r="H49" i="110"/>
  <c r="X49" i="110" s="1"/>
  <c r="F49" i="110"/>
  <c r="W49" i="110" s="1"/>
  <c r="N48" i="110"/>
  <c r="L48" i="110"/>
  <c r="AB48" i="110" s="1"/>
  <c r="J48" i="110"/>
  <c r="Y48" i="110" s="1"/>
  <c r="H48" i="110"/>
  <c r="X48" i="110" s="1"/>
  <c r="F48" i="110"/>
  <c r="AF48" i="110" s="1"/>
  <c r="N47" i="110"/>
  <c r="L47" i="110"/>
  <c r="AB47" i="110" s="1"/>
  <c r="J47" i="110"/>
  <c r="Y47" i="110" s="1"/>
  <c r="H47" i="110"/>
  <c r="X47" i="110" s="1"/>
  <c r="F47" i="110"/>
  <c r="N46" i="110"/>
  <c r="L46" i="110"/>
  <c r="AB46" i="110" s="1"/>
  <c r="J46" i="110"/>
  <c r="Y46" i="110" s="1"/>
  <c r="H46" i="110"/>
  <c r="X46" i="110" s="1"/>
  <c r="F46" i="110"/>
  <c r="W46" i="110" s="1"/>
  <c r="AB45" i="110"/>
  <c r="J45" i="110"/>
  <c r="Y45" i="110" s="1"/>
  <c r="H45" i="110"/>
  <c r="X45" i="110" s="1"/>
  <c r="F45" i="110"/>
  <c r="W45" i="110" s="1"/>
  <c r="L44" i="110"/>
  <c r="J44" i="110"/>
  <c r="Y44" i="110" s="1"/>
  <c r="H44" i="110"/>
  <c r="X44" i="110" s="1"/>
  <c r="F44" i="110"/>
  <c r="N43" i="110"/>
  <c r="L43" i="110"/>
  <c r="AB43" i="110" s="1"/>
  <c r="J43" i="110"/>
  <c r="Y43" i="110" s="1"/>
  <c r="H43" i="110"/>
  <c r="X43" i="110" s="1"/>
  <c r="F43" i="110"/>
  <c r="AB42" i="110"/>
  <c r="J42" i="110"/>
  <c r="Y42" i="110" s="1"/>
  <c r="H42" i="110"/>
  <c r="X42" i="110" s="1"/>
  <c r="F42" i="110"/>
  <c r="AF42" i="110" s="1"/>
  <c r="AB41" i="110"/>
  <c r="J41" i="110"/>
  <c r="Y41" i="110" s="1"/>
  <c r="H41" i="110"/>
  <c r="X41" i="110" s="1"/>
  <c r="F41" i="110"/>
  <c r="L40" i="110"/>
  <c r="J40" i="110"/>
  <c r="Y40" i="110" s="1"/>
  <c r="H40" i="110"/>
  <c r="X40" i="110" s="1"/>
  <c r="F40" i="110"/>
  <c r="AF40" i="110" s="1"/>
  <c r="N39" i="110"/>
  <c r="L39" i="110"/>
  <c r="AB39" i="110" s="1"/>
  <c r="J39" i="110"/>
  <c r="Y39" i="110" s="1"/>
  <c r="H39" i="110"/>
  <c r="X39" i="110" s="1"/>
  <c r="F39" i="110"/>
  <c r="N38" i="110"/>
  <c r="L38" i="110"/>
  <c r="AB38" i="110" s="1"/>
  <c r="J38" i="110"/>
  <c r="Y38" i="110" s="1"/>
  <c r="H38" i="110"/>
  <c r="X38" i="110" s="1"/>
  <c r="F38" i="110"/>
  <c r="L37" i="110"/>
  <c r="AB37" i="110" s="1"/>
  <c r="J37" i="110"/>
  <c r="Y37" i="110" s="1"/>
  <c r="H37" i="110"/>
  <c r="X37" i="110" s="1"/>
  <c r="F37" i="110"/>
  <c r="W37" i="110" s="1"/>
  <c r="N36" i="110"/>
  <c r="L36" i="110"/>
  <c r="AB36" i="110" s="1"/>
  <c r="J36" i="110"/>
  <c r="Y36" i="110" s="1"/>
  <c r="H36" i="110"/>
  <c r="X36" i="110" s="1"/>
  <c r="F36" i="110"/>
  <c r="N35" i="110"/>
  <c r="L35" i="110"/>
  <c r="AB35" i="110" s="1"/>
  <c r="J35" i="110"/>
  <c r="Y35" i="110" s="1"/>
  <c r="H35" i="110"/>
  <c r="X35" i="110" s="1"/>
  <c r="F35" i="110"/>
  <c r="N34" i="110"/>
  <c r="L34" i="110"/>
  <c r="AB34" i="110" s="1"/>
  <c r="J34" i="110"/>
  <c r="Y34" i="110" s="1"/>
  <c r="H34" i="110"/>
  <c r="X34" i="110" s="1"/>
  <c r="F34" i="110"/>
  <c r="W34" i="110" s="1"/>
  <c r="N33" i="110"/>
  <c r="L33" i="110"/>
  <c r="AB33" i="110" s="1"/>
  <c r="J33" i="110"/>
  <c r="Y33" i="110" s="1"/>
  <c r="H33" i="110"/>
  <c r="X33" i="110" s="1"/>
  <c r="F33" i="110"/>
  <c r="W33" i="110" s="1"/>
  <c r="N32" i="110"/>
  <c r="L32" i="110"/>
  <c r="AB32" i="110" s="1"/>
  <c r="J32" i="110"/>
  <c r="Y32" i="110" s="1"/>
  <c r="H32" i="110"/>
  <c r="X32" i="110" s="1"/>
  <c r="F32" i="110"/>
  <c r="N31" i="110"/>
  <c r="L31" i="110"/>
  <c r="AB31" i="110" s="1"/>
  <c r="J31" i="110"/>
  <c r="Y31" i="110" s="1"/>
  <c r="H31" i="110"/>
  <c r="X31" i="110" s="1"/>
  <c r="F31" i="110"/>
  <c r="N30" i="110"/>
  <c r="L30" i="110"/>
  <c r="AB30" i="110" s="1"/>
  <c r="J30" i="110"/>
  <c r="Y30" i="110" s="1"/>
  <c r="H30" i="110"/>
  <c r="X30" i="110" s="1"/>
  <c r="F30" i="110"/>
  <c r="AF30" i="110" s="1"/>
  <c r="N29" i="110"/>
  <c r="L29" i="110"/>
  <c r="AB29" i="110" s="1"/>
  <c r="J29" i="110"/>
  <c r="Y29" i="110" s="1"/>
  <c r="H29" i="110"/>
  <c r="X29" i="110" s="1"/>
  <c r="F29" i="110"/>
  <c r="W29" i="110" s="1"/>
  <c r="N28" i="110"/>
  <c r="L28" i="110"/>
  <c r="AB28" i="110" s="1"/>
  <c r="J28" i="110"/>
  <c r="Y28" i="110" s="1"/>
  <c r="H28" i="110"/>
  <c r="X28" i="110" s="1"/>
  <c r="F28" i="110"/>
  <c r="N27" i="110"/>
  <c r="L27" i="110"/>
  <c r="AB27" i="110" s="1"/>
  <c r="J27" i="110"/>
  <c r="Y27" i="110" s="1"/>
  <c r="H27" i="110"/>
  <c r="X27" i="110" s="1"/>
  <c r="F27" i="110"/>
  <c r="A27" i="110"/>
  <c r="N26" i="110"/>
  <c r="L26" i="110"/>
  <c r="AB26" i="110" s="1"/>
  <c r="J26" i="110"/>
  <c r="Y26" i="110" s="1"/>
  <c r="H26" i="110"/>
  <c r="X26" i="110" s="1"/>
  <c r="F26" i="110"/>
  <c r="N25" i="110"/>
  <c r="L25" i="110"/>
  <c r="AB25" i="110" s="1"/>
  <c r="J25" i="110"/>
  <c r="Y25" i="110" s="1"/>
  <c r="H25" i="110"/>
  <c r="X25" i="110" s="1"/>
  <c r="F25" i="110"/>
  <c r="W25" i="110" s="1"/>
  <c r="N24" i="110"/>
  <c r="L24" i="110"/>
  <c r="AB24" i="110" s="1"/>
  <c r="J24" i="110"/>
  <c r="Y24" i="110" s="1"/>
  <c r="H24" i="110"/>
  <c r="X24" i="110" s="1"/>
  <c r="F24" i="110"/>
  <c r="W24" i="110" s="1"/>
  <c r="N23" i="110"/>
  <c r="L23" i="110"/>
  <c r="AB23" i="110" s="1"/>
  <c r="J23" i="110"/>
  <c r="Y23" i="110" s="1"/>
  <c r="H23" i="110"/>
  <c r="X23" i="110" s="1"/>
  <c r="F23" i="110"/>
  <c r="L22" i="110"/>
  <c r="AB22" i="110" s="1"/>
  <c r="J22" i="110"/>
  <c r="Y22" i="110" s="1"/>
  <c r="H22" i="110"/>
  <c r="X22" i="110" s="1"/>
  <c r="F22" i="110"/>
  <c r="AF22" i="110" s="1"/>
  <c r="J21" i="110"/>
  <c r="Y21" i="110" s="1"/>
  <c r="H21" i="110"/>
  <c r="X21" i="110" s="1"/>
  <c r="F21" i="110"/>
  <c r="W21" i="110" s="1"/>
  <c r="Q20" i="110"/>
  <c r="Q39" i="110" s="1"/>
  <c r="Q18" i="110"/>
  <c r="N17" i="110"/>
  <c r="V16" i="110"/>
  <c r="C16" i="110"/>
  <c r="U16" i="110" s="1"/>
  <c r="V15" i="110"/>
  <c r="U15" i="110"/>
  <c r="V14" i="110"/>
  <c r="U14" i="110"/>
  <c r="V13" i="110"/>
  <c r="U13" i="110"/>
  <c r="V12" i="110"/>
  <c r="C12" i="110"/>
  <c r="U12" i="110" s="1"/>
  <c r="V11" i="110"/>
  <c r="U11" i="110"/>
  <c r="V10" i="110"/>
  <c r="U10" i="110"/>
  <c r="E2" i="110"/>
  <c r="O1" i="110"/>
  <c r="Q67" i="110" l="1"/>
  <c r="AF29" i="110"/>
  <c r="Z72" i="110"/>
  <c r="AF25" i="110"/>
  <c r="W30" i="110"/>
  <c r="AF46" i="110"/>
  <c r="E149" i="110"/>
  <c r="Q23" i="110"/>
  <c r="Q19" i="110"/>
  <c r="AF34" i="110"/>
  <c r="AF61" i="110"/>
  <c r="AF33" i="110"/>
  <c r="AF37" i="110"/>
  <c r="AF45" i="110"/>
  <c r="AF49" i="110"/>
  <c r="AF50" i="110"/>
  <c r="AF73" i="110"/>
  <c r="AF24" i="110"/>
  <c r="W40" i="110"/>
  <c r="AF54" i="110"/>
  <c r="Z63" i="110"/>
  <c r="Q68" i="110"/>
  <c r="Z69" i="110"/>
  <c r="W22" i="110"/>
  <c r="Q24" i="110"/>
  <c r="Z55" i="110"/>
  <c r="Q61" i="110"/>
  <c r="Z83" i="110"/>
  <c r="Q48" i="110"/>
  <c r="Z57" i="110"/>
  <c r="Z64" i="110"/>
  <c r="Q84" i="110"/>
  <c r="O149" i="110"/>
  <c r="J149" i="110"/>
  <c r="Z56" i="110"/>
  <c r="Q58" i="110"/>
  <c r="W42" i="110"/>
  <c r="Z71" i="110"/>
  <c r="Z79" i="110"/>
  <c r="Q54" i="110"/>
  <c r="AF58" i="110"/>
  <c r="AF68" i="110"/>
  <c r="Z70" i="110"/>
  <c r="Q73" i="110"/>
  <c r="Z74" i="110"/>
  <c r="Z78" i="110"/>
  <c r="Q80" i="110"/>
  <c r="Z82" i="110"/>
  <c r="Z86" i="110"/>
  <c r="AF44" i="110"/>
  <c r="W44" i="110"/>
  <c r="AF28" i="110"/>
  <c r="W28" i="110"/>
  <c r="AF32" i="110"/>
  <c r="W32" i="110"/>
  <c r="AF36" i="110"/>
  <c r="W36" i="110"/>
  <c r="AF38" i="110"/>
  <c r="W38" i="110"/>
  <c r="AF80" i="110"/>
  <c r="AF23" i="110"/>
  <c r="W23" i="110"/>
  <c r="Q50" i="110"/>
  <c r="Q46" i="110"/>
  <c r="Q42" i="110"/>
  <c r="Q40" i="110"/>
  <c r="Q37" i="110"/>
  <c r="Q34" i="110"/>
  <c r="Q30" i="110"/>
  <c r="Q25" i="110"/>
  <c r="Q51" i="110"/>
  <c r="Q47" i="110"/>
  <c r="Q43" i="110"/>
  <c r="Q38" i="110"/>
  <c r="Q35" i="110"/>
  <c r="Q31" i="110"/>
  <c r="Q27" i="110"/>
  <c r="Q26" i="110"/>
  <c r="Q49" i="110"/>
  <c r="Q45" i="110"/>
  <c r="Q21" i="110"/>
  <c r="Q22" i="110"/>
  <c r="AF26" i="110"/>
  <c r="W26" i="110"/>
  <c r="AF27" i="110"/>
  <c r="W27" i="110"/>
  <c r="Q28" i="110"/>
  <c r="Q29" i="110"/>
  <c r="AF31" i="110"/>
  <c r="W31" i="110"/>
  <c r="Q32" i="110"/>
  <c r="Q33" i="110"/>
  <c r="AF35" i="110"/>
  <c r="W35" i="110"/>
  <c r="Q36" i="110"/>
  <c r="AF51" i="110"/>
  <c r="W51" i="110"/>
  <c r="AF84" i="110"/>
  <c r="AF47" i="110"/>
  <c r="W47" i="110"/>
  <c r="AF39" i="110"/>
  <c r="W39" i="110"/>
  <c r="AF41" i="110"/>
  <c r="W41" i="110"/>
  <c r="Q41" i="110"/>
  <c r="AF43" i="110"/>
  <c r="W43" i="110"/>
  <c r="Q44" i="110"/>
  <c r="Q57" i="110"/>
  <c r="Q60" i="110"/>
  <c r="Q64" i="110"/>
  <c r="Q71" i="110"/>
  <c r="Q72" i="110"/>
  <c r="Q79" i="110"/>
  <c r="Q83" i="110"/>
  <c r="W48" i="110"/>
  <c r="Q55" i="110"/>
  <c r="Q62" i="110"/>
  <c r="Q69" i="110"/>
  <c r="Q74" i="110"/>
  <c r="Q75" i="110"/>
  <c r="AF75" i="110"/>
  <c r="Q76" i="110"/>
  <c r="AF76" i="110"/>
  <c r="Q77" i="110"/>
  <c r="AF77" i="110"/>
  <c r="Q81" i="110"/>
  <c r="AF81" i="110"/>
  <c r="Q85" i="110"/>
  <c r="AF85" i="110"/>
  <c r="Q53" i="110"/>
  <c r="Q56" i="110"/>
  <c r="Q59" i="110"/>
  <c r="Q63" i="110"/>
  <c r="Q70" i="110"/>
  <c r="Q78" i="110"/>
  <c r="Q82" i="110"/>
  <c r="F4" i="18" l="1"/>
  <c r="G4" i="18" s="1"/>
  <c r="H4" i="18" s="1"/>
  <c r="I4" i="18" s="1"/>
  <c r="J4" i="18" s="1"/>
  <c r="K4" i="18" s="1"/>
  <c r="L4" i="18" s="1"/>
  <c r="M4" i="18" s="1"/>
  <c r="N4" i="18" s="1"/>
  <c r="O4" i="18" s="1"/>
  <c r="P4" i="18" s="1"/>
  <c r="Q4" i="18" s="1"/>
  <c r="R4" i="18" s="1"/>
  <c r="S4" i="18" s="1"/>
  <c r="T4" i="18" s="1"/>
  <c r="U4" i="18" s="1"/>
  <c r="V4" i="18" s="1"/>
  <c r="W4" i="18" s="1"/>
  <c r="X4" i="18" s="1"/>
  <c r="Y4" i="18" s="1"/>
  <c r="Z4" i="18" s="1"/>
  <c r="AA4" i="18" s="1"/>
  <c r="AB4" i="18" s="1"/>
  <c r="AC4" i="18" s="1"/>
  <c r="AD4" i="18" s="1"/>
  <c r="AE4" i="18" s="1"/>
  <c r="AF4" i="18" s="1"/>
  <c r="AG4" i="18" s="1"/>
  <c r="AH4" i="18" s="1"/>
  <c r="AI4" i="18" s="1"/>
  <c r="AJ4" i="18" s="1"/>
  <c r="AK4" i="18" s="1"/>
  <c r="AL4" i="18" s="1"/>
  <c r="AM4" i="18" s="1"/>
  <c r="AN4" i="18" s="1"/>
  <c r="AO4" i="18" s="1"/>
  <c r="AP4" i="18" s="1"/>
  <c r="AQ4" i="18" s="1"/>
  <c r="AR4" i="18" s="1"/>
  <c r="AS4" i="18" s="1"/>
  <c r="AT4" i="18" s="1"/>
  <c r="AU4" i="18" s="1"/>
  <c r="AV4" i="18" s="1"/>
  <c r="AW4" i="18" s="1"/>
  <c r="AX4" i="18" s="1"/>
  <c r="AY4" i="18" s="1"/>
  <c r="AZ4" i="18" s="1"/>
  <c r="BA4" i="18" s="1"/>
  <c r="BB4" i="18" s="1"/>
  <c r="BC4" i="18" s="1"/>
  <c r="BD4" i="18" s="1"/>
  <c r="BE4" i="18" s="1"/>
  <c r="BF4" i="18" s="1"/>
  <c r="BG4" i="18" s="1"/>
  <c r="BH4" i="18" s="1"/>
  <c r="BI4" i="18" s="1"/>
  <c r="BJ4" i="18" s="1"/>
  <c r="BK4" i="18" s="1"/>
  <c r="BL4" i="18" s="1"/>
  <c r="BM4" i="18" s="1"/>
  <c r="BN4" i="18" s="1"/>
  <c r="BO4" i="18" s="1"/>
  <c r="BP4" i="18" s="1"/>
  <c r="BQ4" i="18" s="1"/>
  <c r="BR4" i="18" s="1"/>
  <c r="BS4" i="18" s="1"/>
  <c r="BT4" i="18" s="1"/>
  <c r="BU4" i="18" s="1"/>
  <c r="BV4" i="18" s="1"/>
  <c r="BW4" i="18" s="1"/>
  <c r="BX4" i="18" s="1"/>
  <c r="BY4" i="18" s="1"/>
  <c r="BZ4" i="18" s="1"/>
  <c r="CA4" i="18" s="1"/>
  <c r="CB4" i="18" s="1"/>
  <c r="CC4" i="18" s="1"/>
  <c r="CD4" i="18" s="1"/>
  <c r="CE4" i="18" s="1"/>
  <c r="CF4" i="18" s="1"/>
  <c r="CG4" i="18" s="1"/>
  <c r="CH4" i="18" s="1"/>
  <c r="CI4" i="18" s="1"/>
  <c r="CJ4" i="18" s="1"/>
  <c r="CK4" i="18" s="1"/>
  <c r="CL4" i="18" s="1"/>
  <c r="CM4" i="18" s="1"/>
  <c r="CN4" i="18" s="1"/>
  <c r="CO4" i="18" s="1"/>
  <c r="CP4" i="18" s="1"/>
  <c r="CQ4" i="18" s="1"/>
  <c r="CR4" i="18" s="1"/>
  <c r="CS4" i="18" s="1"/>
  <c r="CT4" i="18" s="1"/>
  <c r="CU4" i="18" s="1"/>
  <c r="CV4" i="18" s="1"/>
  <c r="CW4" i="18" s="1"/>
  <c r="CX4" i="18" s="1"/>
  <c r="CY4" i="18" s="1"/>
  <c r="CZ4"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thomas.kurt</author>
  </authors>
  <commentList>
    <comment ref="A3" authorId="0" shapeId="0" xr:uid="{00000000-0006-0000-0000-000001000000}">
      <text>
        <r>
          <rPr>
            <b/>
            <sz val="8"/>
            <color indexed="81"/>
            <rFont val="Tahoma"/>
            <family val="2"/>
          </rPr>
          <t>How to Update When Formula Changes:</t>
        </r>
        <r>
          <rPr>
            <sz val="8"/>
            <color indexed="81"/>
            <rFont val="Tahoma"/>
            <family val="2"/>
          </rPr>
          <t xml:space="preserve">
1) Make sure connection string points to the correct database.  This is used only to get a list of valid steps so this does not need to be the "ultimate" production database.
2) Make sure Formula Name points to the correct formula name.
3) Press the "Populate" button to fill in the latest steps and tables.
</t>
        </r>
        <r>
          <rPr>
            <b/>
            <sz val="8"/>
            <color indexed="81"/>
            <rFont val="Tahoma"/>
            <family val="2"/>
          </rPr>
          <t xml:space="preserve">Updating Exhibits with "Real" Data:
</t>
        </r>
        <r>
          <rPr>
            <sz val="8"/>
            <color indexed="81"/>
            <rFont val="Tahoma"/>
            <family val="2"/>
          </rPr>
          <t xml:space="preserve">When you are making edits to the exhibits themselves, it is often easier when there is real data populated so you can see if the formulas are working correctly.  Do the following:
1) After running the populate macro above, save this spreadhseet to the print source directory on a TEST machine.
2) Restart the StepWise Print Service (or a standalone StepWise) and then print a fully populated quote.  Be sure to select "Save" so that it saves as Excel.
3) Re-open that saved workbook and unhide all tabs by running the "UnhideAllTabs" macro.
4) Make exhibit changes as necessary.
5) After you are done making edits, delete data in cells C6:IV9999 on the Raw Data tab.  The print exhibit template is now ready to go.
</t>
        </r>
        <r>
          <rPr>
            <sz val="8"/>
            <color indexed="81"/>
            <rFont val="Tahoma"/>
            <family val="2"/>
          </rPr>
          <t xml:space="preserve">
</t>
        </r>
        <r>
          <rPr>
            <b/>
            <sz val="8"/>
            <color indexed="81"/>
            <rFont val="Tahoma"/>
            <family val="2"/>
          </rPr>
          <t>NOTES:</t>
        </r>
        <r>
          <rPr>
            <sz val="8"/>
            <color indexed="81"/>
            <rFont val="Tahoma"/>
            <family val="2"/>
          </rPr>
          <t xml:space="preserve">
- DO NOT directly edit anything on this tab EXCEPT the connection string and formula name.  Do not add or delete rows or columns.
- When referring to Raw Data steps or tables, always be sure to use offsets from named ranges instead of pointing directly to a cell.  When you update the formula, the location of each step and table WILL CHANGE.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appmswa</author>
  </authors>
  <commentList>
    <comment ref="Q1" authorId="0" shapeId="0" xr:uid="{00000000-0006-0000-0100-000001000000}">
      <text>
        <r>
          <rPr>
            <b/>
            <sz val="9"/>
            <color indexed="81"/>
            <rFont val="Tahoma"/>
            <family val="2"/>
          </rPr>
          <t>appmswa:</t>
        </r>
        <r>
          <rPr>
            <sz val="9"/>
            <color indexed="81"/>
            <rFont val="Tahoma"/>
            <family val="2"/>
          </rPr>
          <t xml:space="preserve">
Display this row? Y/N
Highlighted rows have a calculation.</t>
        </r>
      </text>
    </comment>
    <comment ref="R1" authorId="0" shapeId="0" xr:uid="{00000000-0006-0000-0100-000002000000}">
      <text>
        <r>
          <rPr>
            <b/>
            <sz val="9"/>
            <color indexed="81"/>
            <rFont val="Tahoma"/>
            <family val="2"/>
          </rPr>
          <t>appmswa:</t>
        </r>
        <r>
          <rPr>
            <sz val="9"/>
            <color indexed="81"/>
            <rFont val="Tahoma"/>
            <family val="2"/>
          </rPr>
          <t xml:space="preserve">
Minimum row height.</t>
        </r>
      </text>
    </comment>
    <comment ref="S1" authorId="0" shapeId="0" xr:uid="{00000000-0006-0000-0100-000003000000}">
      <text>
        <r>
          <rPr>
            <b/>
            <sz val="9"/>
            <color indexed="81"/>
            <rFont val="Tahoma"/>
            <family val="2"/>
          </rPr>
          <t>appmswa:</t>
        </r>
        <r>
          <rPr>
            <sz val="9"/>
            <color indexed="81"/>
            <rFont val="Tahoma"/>
            <family val="2"/>
          </rPr>
          <t xml:space="preserve">
This is the raw data tab offset (n) that applies to the n-1 subgroup plan.</t>
        </r>
      </text>
    </comment>
  </commentList>
</comments>
</file>

<file path=xl/sharedStrings.xml><?xml version="1.0" encoding="utf-8"?>
<sst xmlns="http://schemas.openxmlformats.org/spreadsheetml/2006/main" count="914" uniqueCount="545">
  <si>
    <t xml:space="preserve">   Connection String:</t>
  </si>
  <si>
    <t>Current</t>
  </si>
  <si>
    <t>Subgroup</t>
  </si>
  <si>
    <t xml:space="preserve">   Formula Name:</t>
  </si>
  <si>
    <t>Instructions for Updating (see note)</t>
  </si>
  <si>
    <t>QuoteID</t>
  </si>
  <si>
    <t>GroupName</t>
  </si>
  <si>
    <t>ParentGroup</t>
  </si>
  <si>
    <t>EffDate</t>
  </si>
  <si>
    <t>QuoteDate</t>
  </si>
  <si>
    <t>Total</t>
  </si>
  <si>
    <t>SubGroup</t>
  </si>
  <si>
    <t>SubGroupNo</t>
  </si>
  <si>
    <t>SBCOADedQue</t>
  </si>
  <si>
    <t>SBCOADedWTM</t>
  </si>
  <si>
    <t>Subgroup 001</t>
  </si>
  <si>
    <t>SBCSpecDedQue</t>
  </si>
  <si>
    <t>SBCSpecDedWTM</t>
  </si>
  <si>
    <t>SBCOOPQue</t>
  </si>
  <si>
    <t>SBCOOPWTM</t>
  </si>
  <si>
    <t>EndDate</t>
  </si>
  <si>
    <t>SBCComboName</t>
  </si>
  <si>
    <t>SBCPlanType</t>
  </si>
  <si>
    <t>SBCOOPExQue</t>
  </si>
  <si>
    <t>SBCOOPExAns</t>
  </si>
  <si>
    <t>SBCOOPExWTM</t>
  </si>
  <si>
    <t>SBCNetworkQue</t>
  </si>
  <si>
    <t>SBCNetworkAns</t>
  </si>
  <si>
    <t>SBCNetworkWTM</t>
  </si>
  <si>
    <t>SBCDiaCEDed</t>
  </si>
  <si>
    <t>SBCDiaCECop</t>
  </si>
  <si>
    <t>SBCDiaCECoi</t>
  </si>
  <si>
    <t>SBCDiaCEExc</t>
  </si>
  <si>
    <t>SBCMatCEDed</t>
  </si>
  <si>
    <t>SBCMatCECop</t>
  </si>
  <si>
    <t>SBCMatCECoi</t>
  </si>
  <si>
    <t>SBCMatCEExc</t>
  </si>
  <si>
    <t>SBCExclusionList</t>
  </si>
  <si>
    <t>SBCInclusionList</t>
  </si>
  <si>
    <t>SBCReferralQue</t>
  </si>
  <si>
    <t>SBCReferralAns</t>
  </si>
  <si>
    <t>SBCReferralWTM</t>
  </si>
  <si>
    <t>SBCPCPT1</t>
  </si>
  <si>
    <t>SBCPCPT2</t>
  </si>
  <si>
    <t>SBCPCPT3</t>
  </si>
  <si>
    <t>SBCPCPLE</t>
  </si>
  <si>
    <t>SBCSpecT1</t>
  </si>
  <si>
    <t>SBCSpecT2</t>
  </si>
  <si>
    <t>SBCSpecT3</t>
  </si>
  <si>
    <t>SBCSpecLE</t>
  </si>
  <si>
    <t>SBCPrevT1</t>
  </si>
  <si>
    <t>SBCPrevT2</t>
  </si>
  <si>
    <t>SBCPrevT3</t>
  </si>
  <si>
    <t>SBCPrevLE</t>
  </si>
  <si>
    <t>SBCCatalog</t>
  </si>
  <si>
    <t>SBCDiagnosticT1</t>
  </si>
  <si>
    <t>SBCDiagnosticT2</t>
  </si>
  <si>
    <t>SBCDiagnosticLE</t>
  </si>
  <si>
    <t>SBCImagingT1</t>
  </si>
  <si>
    <t>SBCImagingT2</t>
  </si>
  <si>
    <t>SBCImagingT3</t>
  </si>
  <si>
    <t>SBCImagingLE</t>
  </si>
  <si>
    <t>SBCGenericT1</t>
  </si>
  <si>
    <t>SBCGenericT2</t>
  </si>
  <si>
    <t>SBCGenericT3</t>
  </si>
  <si>
    <t>SBCGenericLE</t>
  </si>
  <si>
    <t>SBCPreferredT1</t>
  </si>
  <si>
    <t>SBCPreferredT2</t>
  </si>
  <si>
    <t>SBCPreferredT3</t>
  </si>
  <si>
    <t>SBCPreferredLE</t>
  </si>
  <si>
    <t>SBCNonPreferredT1</t>
  </si>
  <si>
    <t>SBCNonPreferredT2</t>
  </si>
  <si>
    <t>SBCNonPreferredT3</t>
  </si>
  <si>
    <t>SBCNonPreferredLE</t>
  </si>
  <si>
    <t>SBCSpecialtyT1</t>
  </si>
  <si>
    <t>SBCSpecialtyT2</t>
  </si>
  <si>
    <t>SBCSpecialtyT3</t>
  </si>
  <si>
    <t>SBCSpecialtyLE</t>
  </si>
  <si>
    <t>SBCT1Label</t>
  </si>
  <si>
    <t>SBCT2Label</t>
  </si>
  <si>
    <t>SBCT3Label</t>
  </si>
  <si>
    <t>SBCCount</t>
  </si>
  <si>
    <t>SBCFacilityFeeT1</t>
  </si>
  <si>
    <t>SBCFacilityFeeT2</t>
  </si>
  <si>
    <t>SBCFacilityFeeT3</t>
  </si>
  <si>
    <t>SBCFacilityFeeLE</t>
  </si>
  <si>
    <t>SBCPhysicianFeeT1</t>
  </si>
  <si>
    <t>SBCPhysicianFeeT2</t>
  </si>
  <si>
    <t>SBCPhysicianFeeT3</t>
  </si>
  <si>
    <t>SBCPhysicianFeeLE</t>
  </si>
  <si>
    <t>SBCERSvcT1</t>
  </si>
  <si>
    <t>SBCERSvcT2</t>
  </si>
  <si>
    <t>SBCERSvcT3</t>
  </si>
  <si>
    <t>SBCERSvcLE</t>
  </si>
  <si>
    <t>SBCEmAmbT1</t>
  </si>
  <si>
    <t>SBCEmAmbT2</t>
  </si>
  <si>
    <t>SBCEmAmbT3</t>
  </si>
  <si>
    <t>SBCEmAmbLE</t>
  </si>
  <si>
    <t>SBCUrgCareT1</t>
  </si>
  <si>
    <t>SBCUrgCareT2</t>
  </si>
  <si>
    <t>SBCUrgCareT3</t>
  </si>
  <si>
    <t>SBCUrgCareLE</t>
  </si>
  <si>
    <t>SBCIPCopayT1</t>
  </si>
  <si>
    <t>SBCIPCopayT2</t>
  </si>
  <si>
    <t>SBCIPCopayT3</t>
  </si>
  <si>
    <t>SBCIPCopayLE</t>
  </si>
  <si>
    <t>SBCIPPhysFeeT1</t>
  </si>
  <si>
    <t>SBCIPPhysFeeT2</t>
  </si>
  <si>
    <t>SBCIPPhysFeeLE</t>
  </si>
  <si>
    <t>SBCMHOPT1</t>
  </si>
  <si>
    <t>SBCMHOPT2</t>
  </si>
  <si>
    <t>SBCMHOPT3</t>
  </si>
  <si>
    <t>SBCMHOPLE</t>
  </si>
  <si>
    <t>SBCMHIPT1</t>
  </si>
  <si>
    <t>SBCMHIPT2</t>
  </si>
  <si>
    <t>SBCMHIPT3</t>
  </si>
  <si>
    <t>SBCMHIPLE</t>
  </si>
  <si>
    <t>SBCMatPrePostT1</t>
  </si>
  <si>
    <t>SBCMatPrePostT2</t>
  </si>
  <si>
    <t>SBCMatPrePostT3</t>
  </si>
  <si>
    <t>SBCMatPrePostLE</t>
  </si>
  <si>
    <t>SBCMatDelT1</t>
  </si>
  <si>
    <t>SBCMatDelT2</t>
  </si>
  <si>
    <t>SBCMatDelT3</t>
  </si>
  <si>
    <t>SBCMatDelLE</t>
  </si>
  <si>
    <t>SBCHomeHealthT1</t>
  </si>
  <si>
    <t>SBCHomeHealthT2</t>
  </si>
  <si>
    <t>SBCHomeHealthT3</t>
  </si>
  <si>
    <t>SBCHomeHealthLE</t>
  </si>
  <si>
    <t>SBCRehabT1</t>
  </si>
  <si>
    <t>SBCRehabT2</t>
  </si>
  <si>
    <t>SBCRehabT3</t>
  </si>
  <si>
    <t>SBCRehabLE</t>
  </si>
  <si>
    <t>SBCHabilT1</t>
  </si>
  <si>
    <t>SBCHabilT2</t>
  </si>
  <si>
    <t>SBCHabilT3</t>
  </si>
  <si>
    <t>SBCHabilLE</t>
  </si>
  <si>
    <t>SBCSNFT1</t>
  </si>
  <si>
    <t>SBCSNFT2</t>
  </si>
  <si>
    <t>SBCSNFT3</t>
  </si>
  <si>
    <t>SBCSNFLE</t>
  </si>
  <si>
    <t>SBCDMET1</t>
  </si>
  <si>
    <t>SBCDMET2</t>
  </si>
  <si>
    <t>SBCDMET3</t>
  </si>
  <si>
    <t>SBCDMELE</t>
  </si>
  <si>
    <t>SBCHospiceT1</t>
  </si>
  <si>
    <t>SBCHospiceT2</t>
  </si>
  <si>
    <t>SBCHospiceT3</t>
  </si>
  <si>
    <t>SBCHospiceLE</t>
  </si>
  <si>
    <t>SBCEyeExamT1</t>
  </si>
  <si>
    <t>SBCEyeExamT2</t>
  </si>
  <si>
    <t>SBCEyeExamT3</t>
  </si>
  <si>
    <t>SBCEyeExamLE</t>
  </si>
  <si>
    <t>SBCGlassesT1</t>
  </si>
  <si>
    <t>SBCGlassesT2</t>
  </si>
  <si>
    <t>SBCGlassesT3</t>
  </si>
  <si>
    <t>SBCGlassesLE</t>
  </si>
  <si>
    <t>SBCDentalT1</t>
  </si>
  <si>
    <t>SBCDentalT2</t>
  </si>
  <si>
    <t>SBCDentalT3</t>
  </si>
  <si>
    <t>SBCDentalLE</t>
  </si>
  <si>
    <t>SBCDiagnosticT3</t>
  </si>
  <si>
    <t>SBCPhoneStd</t>
  </si>
  <si>
    <t>SBCPhoneCust</t>
  </si>
  <si>
    <t>SBCWebStd</t>
  </si>
  <si>
    <t>SBCWebCust</t>
  </si>
  <si>
    <t>SBCT1LabelPg2</t>
  </si>
  <si>
    <t>SBCIPPhysFeeT3</t>
  </si>
  <si>
    <t>SBCWebRx</t>
  </si>
  <si>
    <t>SourceSystem</t>
  </si>
  <si>
    <t>SourceQuoteID</t>
  </si>
  <si>
    <t>SourcePolicyID</t>
  </si>
  <si>
    <t>FormulaName</t>
  </si>
  <si>
    <t>EMail</t>
  </si>
  <si>
    <t>NewOrExisting</t>
  </si>
  <si>
    <t>SBCDocName</t>
  </si>
  <si>
    <t>SBCContType</t>
  </si>
  <si>
    <t>SBCOADedAns</t>
  </si>
  <si>
    <t>SBCSpecDedAns</t>
  </si>
  <si>
    <t>SBCOOPAns</t>
  </si>
  <si>
    <t>Combos</t>
  </si>
  <si>
    <t>CT_Med</t>
  </si>
  <si>
    <t>CT_Rx</t>
  </si>
  <si>
    <t>CT_No</t>
  </si>
  <si>
    <t>CT_Nm</t>
  </si>
  <si>
    <t>SBCDueDate</t>
  </si>
  <si>
    <t>MailTo</t>
  </si>
  <si>
    <t>Title</t>
  </si>
  <si>
    <t>MalingLine1</t>
  </si>
  <si>
    <t>MailingLine2</t>
  </si>
  <si>
    <t>MailingLine3</t>
  </si>
  <si>
    <t>City</t>
  </si>
  <si>
    <t>State</t>
  </si>
  <si>
    <t>ZIP</t>
  </si>
  <si>
    <t>S360Env</t>
  </si>
  <si>
    <t>MarisEnv</t>
  </si>
  <si>
    <t>SWDbEnv</t>
  </si>
  <si>
    <t>Notification</t>
  </si>
  <si>
    <t>Class</t>
  </si>
  <si>
    <t>ASO</t>
  </si>
  <si>
    <t>CEDiaDed</t>
  </si>
  <si>
    <t>CEDiaCopay</t>
  </si>
  <si>
    <t>CEDiaCoins</t>
  </si>
  <si>
    <t>CEDiaLimitExc</t>
  </si>
  <si>
    <t>CEMatDed</t>
  </si>
  <si>
    <t>CEMatCopay</t>
  </si>
  <si>
    <t>CEMatCoins</t>
  </si>
  <si>
    <t>CEMatLimitExc</t>
  </si>
  <si>
    <t>MedPlanType</t>
  </si>
  <si>
    <t>Pg1_5_Hdr</t>
  </si>
  <si>
    <t>BatchControl</t>
  </si>
  <si>
    <t>SalesCoor</t>
  </si>
  <si>
    <t>SBCPublish4UI</t>
  </si>
  <si>
    <t>SBCMEC</t>
  </si>
  <si>
    <t>SBCMV</t>
  </si>
  <si>
    <t>CT_HIOS</t>
  </si>
  <si>
    <t>CT_BundledPlan</t>
  </si>
  <si>
    <t>SBCComboNameHdr</t>
  </si>
  <si>
    <t>SBCWebStorage</t>
  </si>
  <si>
    <t>Provider=SQLOLEDB;Data Source=EASQL50DEV\EASQLDEV51;Initial Catalog=CBCTest;Integrated Security=SSPI</t>
  </si>
  <si>
    <t>Why This Matters:</t>
  </si>
  <si>
    <r>
      <t xml:space="preserve">Are there </t>
    </r>
    <r>
      <rPr>
        <b/>
        <u/>
        <sz val="12"/>
        <color rgb="FF0853EA"/>
        <rFont val="Arial Narrow"/>
        <family val="2"/>
      </rPr>
      <t>deductibles</t>
    </r>
    <r>
      <rPr>
        <b/>
        <sz val="12"/>
        <rFont val="Arial Narrow"/>
        <family val="2"/>
      </rPr>
      <t xml:space="preserve"> for specific services?</t>
    </r>
  </si>
  <si>
    <r>
      <t xml:space="preserve">What is the </t>
    </r>
    <r>
      <rPr>
        <b/>
        <u/>
        <sz val="12"/>
        <color rgb="FF0853EA"/>
        <rFont val="Arial Narrow"/>
        <family val="2"/>
      </rPr>
      <t>out-of-pocket limit</t>
    </r>
    <r>
      <rPr>
        <b/>
        <sz val="12"/>
        <rFont val="Arial Narrow"/>
        <family val="2"/>
      </rPr>
      <t xml:space="preserve"> for this </t>
    </r>
    <r>
      <rPr>
        <b/>
        <u/>
        <sz val="12"/>
        <color rgb="FF0853EA"/>
        <rFont val="Arial Narrow"/>
        <family val="2"/>
      </rPr>
      <t>plan</t>
    </r>
    <r>
      <rPr>
        <b/>
        <sz val="12"/>
        <rFont val="Arial Narrow"/>
        <family val="2"/>
      </rPr>
      <t>?</t>
    </r>
  </si>
  <si>
    <r>
      <t xml:space="preserve">Will you pay less if you use a </t>
    </r>
    <r>
      <rPr>
        <b/>
        <u/>
        <sz val="12"/>
        <color rgb="FF0853EA"/>
        <rFont val="Arial Narrow"/>
        <family val="2"/>
      </rPr>
      <t>network provider</t>
    </r>
    <r>
      <rPr>
        <b/>
        <sz val="12"/>
        <rFont val="Arial Narrow"/>
        <family val="2"/>
      </rPr>
      <t>?</t>
    </r>
  </si>
  <si>
    <r>
      <t xml:space="preserve">Do you need a </t>
    </r>
    <r>
      <rPr>
        <b/>
        <u/>
        <sz val="12"/>
        <color rgb="FF0853EA"/>
        <rFont val="Arial Narrow"/>
        <family val="2"/>
      </rPr>
      <t>referral</t>
    </r>
    <r>
      <rPr>
        <b/>
        <sz val="12"/>
        <rFont val="Arial Narrow"/>
        <family val="2"/>
      </rPr>
      <t xml:space="preserve"> to see a </t>
    </r>
    <r>
      <rPr>
        <b/>
        <u/>
        <sz val="12"/>
        <color rgb="FF0853EA"/>
        <rFont val="Arial Narrow"/>
        <family val="2"/>
      </rPr>
      <t>specialist</t>
    </r>
    <r>
      <rPr>
        <b/>
        <sz val="12"/>
        <rFont val="Arial Narrow"/>
        <family val="2"/>
      </rPr>
      <t>?</t>
    </r>
  </si>
  <si>
    <r>
      <t xml:space="preserve">If you visit a health care </t>
    </r>
    <r>
      <rPr>
        <b/>
        <u/>
        <sz val="12"/>
        <color rgb="FF0853EA"/>
        <rFont val="Arial Narrow"/>
        <family val="2"/>
      </rPr>
      <t>provider’s</t>
    </r>
    <r>
      <rPr>
        <b/>
        <sz val="12"/>
        <rFont val="Arial Narrow"/>
        <family val="2"/>
      </rPr>
      <t xml:space="preserve"> office or clinic</t>
    </r>
  </si>
  <si>
    <t>If you have a test</t>
  </si>
  <si>
    <t>Primary care visit to treat an injury or illness</t>
  </si>
  <si>
    <t xml:space="preserve">Imaging (CT/PET scans, MRIs) </t>
  </si>
  <si>
    <t>Facility fee (e.g., ambulatory surgery center)</t>
  </si>
  <si>
    <t>Physician/surgeon fees</t>
  </si>
  <si>
    <t>Emergency room care</t>
  </si>
  <si>
    <t>Emergency medical transportation</t>
  </si>
  <si>
    <t>Urgent care</t>
  </si>
  <si>
    <t>Facility fee (e.g., hospital room)</t>
  </si>
  <si>
    <t>Outpatient services</t>
  </si>
  <si>
    <t>Inpatient services</t>
  </si>
  <si>
    <t>If you are pregnant</t>
  </si>
  <si>
    <t>Office visits</t>
  </si>
  <si>
    <t>Childbirth/delivery professional services</t>
  </si>
  <si>
    <t>Childbirth/delivery facility services</t>
  </si>
  <si>
    <t>Home health care</t>
  </si>
  <si>
    <t>Rehabilitation services</t>
  </si>
  <si>
    <t>Habilitation services</t>
  </si>
  <si>
    <t>Skilled nursing care</t>
  </si>
  <si>
    <t>Durable medical equipment</t>
  </si>
  <si>
    <t>Hospice services</t>
  </si>
  <si>
    <t>Children’s eye exam</t>
  </si>
  <si>
    <t>Children’s glasses</t>
  </si>
  <si>
    <t>Children’s dental check-up</t>
  </si>
  <si>
    <t>Common
Medical Event</t>
  </si>
  <si>
    <t>Services You May Need</t>
  </si>
  <si>
    <t>Limits, Exceptions, &amp; Other Important Information</t>
  </si>
  <si>
    <t>What You Will Pay</t>
  </si>
  <si>
    <r>
      <rPr>
        <u/>
        <sz val="12"/>
        <color rgb="FF0853EA"/>
        <rFont val="Arial Narrow"/>
        <family val="2"/>
      </rPr>
      <t>Specialist</t>
    </r>
    <r>
      <rPr>
        <sz val="12"/>
        <rFont val="Arial Narrow"/>
        <family val="2"/>
      </rPr>
      <t xml:space="preserve"> visit</t>
    </r>
  </si>
  <si>
    <r>
      <rPr>
        <u/>
        <sz val="12"/>
        <color rgb="FF0853EA"/>
        <rFont val="Arial Narrow"/>
        <family val="2"/>
      </rPr>
      <t>Preventive care/screening</t>
    </r>
    <r>
      <rPr>
        <sz val="12"/>
        <rFont val="Arial Narrow"/>
        <family val="2"/>
      </rPr>
      <t xml:space="preserve">/
immunization
</t>
    </r>
  </si>
  <si>
    <r>
      <rPr>
        <u/>
        <sz val="12"/>
        <color rgb="FF0853EA"/>
        <rFont val="Arial Narrow"/>
        <family val="2"/>
      </rPr>
      <t>Diagnostic test</t>
    </r>
    <r>
      <rPr>
        <sz val="12"/>
        <rFont val="Arial Narrow"/>
        <family val="2"/>
      </rPr>
      <t xml:space="preserve"> (x-ray, blood work)</t>
    </r>
  </si>
  <si>
    <t>Y</t>
  </si>
  <si>
    <t>TierCount</t>
  </si>
  <si>
    <t>OADed</t>
  </si>
  <si>
    <t>SpecDed</t>
  </si>
  <si>
    <r>
      <t xml:space="preserve">Services Your </t>
    </r>
    <r>
      <rPr>
        <b/>
        <u/>
        <sz val="12"/>
        <color rgb="FF0853EA"/>
        <rFont val="Arial Narrow"/>
        <family val="2"/>
      </rPr>
      <t>Plan</t>
    </r>
    <r>
      <rPr>
        <b/>
        <sz val="12"/>
        <rFont val="Arial Narrow"/>
        <family val="2"/>
      </rPr>
      <t xml:space="preserve"> Generally Does NOT Cover (Check your policy or </t>
    </r>
    <r>
      <rPr>
        <b/>
        <u/>
        <sz val="12"/>
        <color rgb="FF0853EA"/>
        <rFont val="Arial Narrow"/>
        <family val="2"/>
      </rPr>
      <t>plan</t>
    </r>
    <r>
      <rPr>
        <b/>
        <sz val="12"/>
        <rFont val="Arial Narrow"/>
        <family val="2"/>
      </rPr>
      <t xml:space="preserve"> document for more information and a list of any other </t>
    </r>
    <r>
      <rPr>
        <b/>
        <u/>
        <sz val="12"/>
        <color rgb="FF0853EA"/>
        <rFont val="Arial Narrow"/>
        <family val="2"/>
      </rPr>
      <t>excluded services</t>
    </r>
    <r>
      <rPr>
        <b/>
        <sz val="12"/>
        <rFont val="Arial Narrow"/>
        <family val="2"/>
      </rPr>
      <t>.)</t>
    </r>
  </si>
  <si>
    <r>
      <t xml:space="preserve">Other Covered Services (Limitations may apply to these services. This isn’t a complete list. Please see your </t>
    </r>
    <r>
      <rPr>
        <b/>
        <u/>
        <sz val="12"/>
        <color rgb="FF0853EA"/>
        <rFont val="Arial Narrow"/>
        <family val="2"/>
      </rPr>
      <t>plan</t>
    </r>
    <r>
      <rPr>
        <b/>
        <sz val="12"/>
        <rFont val="Arial Narrow"/>
        <family val="2"/>
      </rPr>
      <t xml:space="preserve"> document.) </t>
    </r>
  </si>
  <si>
    <r>
      <t xml:space="preserve">Your Grievance and Appeals Rights: </t>
    </r>
    <r>
      <rPr>
        <sz val="12"/>
        <color rgb="FF000000"/>
        <rFont val="Arial Narrow"/>
        <family val="2"/>
      </rPr>
      <t xml:space="preserve">There are agencies that can help if you have a complaint against your </t>
    </r>
    <r>
      <rPr>
        <u/>
        <sz val="12"/>
        <color rgb="FF0853EA"/>
        <rFont val="Arial Narrow"/>
        <family val="2"/>
      </rPr>
      <t>plan</t>
    </r>
    <r>
      <rPr>
        <sz val="12"/>
        <color rgb="FF000000"/>
        <rFont val="Arial Narrow"/>
        <family val="2"/>
      </rPr>
      <t xml:space="preserve"> for a denial of a </t>
    </r>
    <r>
      <rPr>
        <u/>
        <sz val="12"/>
        <color rgb="FF0853EA"/>
        <rFont val="Arial Narrow"/>
        <family val="2"/>
      </rPr>
      <t>claim</t>
    </r>
    <r>
      <rPr>
        <sz val="12"/>
        <color rgb="FF0853EA"/>
        <rFont val="Arial Narrow"/>
        <family val="2"/>
      </rPr>
      <t>.</t>
    </r>
    <r>
      <rPr>
        <sz val="12"/>
        <color rgb="FF000000"/>
        <rFont val="Arial Narrow"/>
        <family val="2"/>
      </rPr>
      <t xml:space="preserve"> This complaint is called a </t>
    </r>
  </si>
  <si>
    <r>
      <t xml:space="preserve">If your </t>
    </r>
    <r>
      <rPr>
        <u/>
        <sz val="12"/>
        <color rgb="FF0853EA"/>
        <rFont val="Arial Narrow"/>
        <family val="2"/>
      </rPr>
      <t>plan</t>
    </r>
    <r>
      <rPr>
        <sz val="12"/>
        <rFont val="Arial Narrow"/>
        <family val="2"/>
      </rPr>
      <t xml:space="preserve"> doesn’t meet the </t>
    </r>
    <r>
      <rPr>
        <u/>
        <sz val="12"/>
        <color rgb="FF0853EA"/>
        <rFont val="Arial Narrow"/>
        <family val="2"/>
      </rPr>
      <t>Minimum Value Standards</t>
    </r>
    <r>
      <rPr>
        <sz val="12"/>
        <rFont val="Arial Narrow"/>
        <family val="2"/>
      </rPr>
      <t xml:space="preserve">, you may be eligible for a </t>
    </r>
    <r>
      <rPr>
        <u/>
        <sz val="12"/>
        <color rgb="FF0853EA"/>
        <rFont val="Arial Narrow"/>
        <family val="2"/>
      </rPr>
      <t>premium tax credit</t>
    </r>
    <r>
      <rPr>
        <sz val="12"/>
        <rFont val="Arial Narrow"/>
        <family val="2"/>
      </rPr>
      <t xml:space="preserve"> to help you pay for a </t>
    </r>
    <r>
      <rPr>
        <u/>
        <sz val="12"/>
        <color rgb="FF0853EA"/>
        <rFont val="Arial Narrow"/>
        <family val="2"/>
      </rPr>
      <t>plan</t>
    </r>
    <r>
      <rPr>
        <sz val="12"/>
        <rFont val="Arial Narrow"/>
        <family val="2"/>
      </rPr>
      <t xml:space="preserve"> through the </t>
    </r>
    <r>
      <rPr>
        <u/>
        <sz val="12"/>
        <color rgb="FF0853EA"/>
        <rFont val="Arial Narrow"/>
        <family val="2"/>
      </rPr>
      <t>Marketplace</t>
    </r>
    <r>
      <rPr>
        <sz val="12"/>
        <color rgb="FF0853EA"/>
        <rFont val="Arial Narrow"/>
        <family val="2"/>
      </rPr>
      <t>.</t>
    </r>
  </si>
  <si>
    <r>
      <t>––––––––––––––––––––––</t>
    </r>
    <r>
      <rPr>
        <i/>
        <sz val="12"/>
        <color rgb="FF0775A8"/>
        <rFont val="Arial Narrow"/>
        <family val="2"/>
      </rPr>
      <t>To see examples of how this plan might cover costs for a sample medical situation, see the next section.––––––––––––––––––––––</t>
    </r>
  </si>
  <si>
    <r>
      <t xml:space="preserve">Does this plan provide Minimum Essential Coverage?  </t>
    </r>
    <r>
      <rPr>
        <b/>
        <sz val="12"/>
        <rFont val="Arial Narrow"/>
        <family val="2"/>
      </rPr>
      <t/>
    </r>
  </si>
  <si>
    <t xml:space="preserve">Does this plan meet Minimum Value Standards? </t>
  </si>
  <si>
    <t>About these Coverage Examples:</t>
  </si>
  <si>
    <r>
      <t xml:space="preserve">different depending on the actual care you receive, the prices your </t>
    </r>
    <r>
      <rPr>
        <u/>
        <sz val="12"/>
        <color rgb="FF0853EA"/>
        <rFont val="Arial Narrow"/>
        <family val="2"/>
      </rPr>
      <t>providers</t>
    </r>
    <r>
      <rPr>
        <sz val="12"/>
        <rFont val="Arial Narrow"/>
        <family val="2"/>
      </rPr>
      <t xml:space="preserve"> charge, and many other factors. Focus on the </t>
    </r>
    <r>
      <rPr>
        <u/>
        <sz val="12"/>
        <color rgb="FF0853EA"/>
        <rFont val="Arial Narrow"/>
        <family val="2"/>
      </rPr>
      <t>cost sharing</t>
    </r>
  </si>
  <si>
    <t xml:space="preserve">
</t>
  </si>
  <si>
    <t xml:space="preserve">Managing Joe’s type 2 Diabetes
(a year of routine in-network care of a well-controlled condition) </t>
  </si>
  <si>
    <t>Peg is Having a Baby
(9 months of in-network pre-natal care and a hospital delivery)</t>
  </si>
  <si>
    <t xml:space="preserve">This EXAMPLE event includes services like: </t>
  </si>
  <si>
    <r>
      <rPr>
        <b/>
        <sz val="12"/>
        <rFont val="Arial Narrow"/>
        <family val="2"/>
      </rPr>
      <t xml:space="preserve">The </t>
    </r>
    <r>
      <rPr>
        <b/>
        <u/>
        <sz val="12"/>
        <color rgb="FF0853EA"/>
        <rFont val="Arial Narrow"/>
        <family val="2"/>
      </rPr>
      <t>plan’s</t>
    </r>
    <r>
      <rPr>
        <b/>
        <sz val="12"/>
        <rFont val="Arial Narrow"/>
        <family val="2"/>
      </rPr>
      <t xml:space="preserve"> overall </t>
    </r>
    <r>
      <rPr>
        <b/>
        <u/>
        <sz val="12"/>
        <color rgb="FF0853EA"/>
        <rFont val="Arial Narrow"/>
        <family val="2"/>
      </rPr>
      <t>deductible</t>
    </r>
  </si>
  <si>
    <t xml:space="preserve">n </t>
  </si>
  <si>
    <r>
      <rPr>
        <b/>
        <sz val="12"/>
        <color rgb="FF000000"/>
        <rFont val="Arial Narrow"/>
        <family val="2"/>
      </rPr>
      <t xml:space="preserve">Hospital (facility) </t>
    </r>
    <r>
      <rPr>
        <b/>
        <u/>
        <sz val="12"/>
        <color rgb="FF0853EA"/>
        <rFont val="Arial Narrow"/>
        <family val="2"/>
      </rPr>
      <t>coinsurance</t>
    </r>
  </si>
  <si>
    <r>
      <rPr>
        <b/>
        <sz val="12"/>
        <rFont val="Arial Narrow"/>
        <family val="2"/>
      </rPr>
      <t>Other</t>
    </r>
    <r>
      <rPr>
        <sz val="12"/>
        <rFont val="Arial Narrow"/>
        <family val="2"/>
      </rPr>
      <t xml:space="preserve"> </t>
    </r>
    <r>
      <rPr>
        <b/>
        <u/>
        <sz val="12"/>
        <color rgb="FF0853EA"/>
        <rFont val="Arial Narrow"/>
        <family val="2"/>
      </rPr>
      <t>coinsurance</t>
    </r>
  </si>
  <si>
    <t>Childbirth/Delivery Professional Services</t>
  </si>
  <si>
    <t>Childbirth/Delivery Facility Services</t>
  </si>
  <si>
    <t>disease education)</t>
  </si>
  <si>
    <t xml:space="preserve">Prescription drugs </t>
  </si>
  <si>
    <t>supplies)</t>
  </si>
  <si>
    <t>Total Example Cost</t>
  </si>
  <si>
    <t>In this example, Peg would pay:</t>
  </si>
  <si>
    <t>Cost Sharing</t>
  </si>
  <si>
    <t>Copayments</t>
  </si>
  <si>
    <t>Coinsurance</t>
  </si>
  <si>
    <t>What isn’t covered</t>
  </si>
  <si>
    <t>Limits or exclusions</t>
  </si>
  <si>
    <t>The total Peg would pay is</t>
  </si>
  <si>
    <t>The total Joe would pay is</t>
  </si>
  <si>
    <t>The total Mia would pay is</t>
  </si>
  <si>
    <r>
      <t>Specialist office visits (</t>
    </r>
    <r>
      <rPr>
        <i/>
        <sz val="11.5"/>
        <rFont val="Arial Narrow"/>
        <family val="2"/>
      </rPr>
      <t>prenatal care)</t>
    </r>
  </si>
  <si>
    <r>
      <t>Diagnostic tests (</t>
    </r>
    <r>
      <rPr>
        <i/>
        <sz val="11.5"/>
        <rFont val="Arial Narrow"/>
        <family val="2"/>
      </rPr>
      <t>ultrasounds and blood work)</t>
    </r>
  </si>
  <si>
    <r>
      <t xml:space="preserve">Specialist visit </t>
    </r>
    <r>
      <rPr>
        <i/>
        <sz val="11.5"/>
        <rFont val="Arial Narrow"/>
        <family val="2"/>
      </rPr>
      <t xml:space="preserve">(anesthesia) </t>
    </r>
  </si>
  <si>
    <r>
      <t>Primary care physician office visits (</t>
    </r>
    <r>
      <rPr>
        <i/>
        <sz val="11.5"/>
        <rFont val="Arial Narrow"/>
        <family val="2"/>
      </rPr>
      <t>including</t>
    </r>
  </si>
  <si>
    <r>
      <t xml:space="preserve">Diagnostic tests </t>
    </r>
    <r>
      <rPr>
        <i/>
        <sz val="11.5"/>
        <rFont val="Arial Narrow"/>
        <family val="2"/>
      </rPr>
      <t>(blood work)</t>
    </r>
  </si>
  <si>
    <r>
      <t xml:space="preserve">Durable medical equipment </t>
    </r>
    <r>
      <rPr>
        <i/>
        <sz val="11.5"/>
        <rFont val="Arial Narrow"/>
        <family val="2"/>
      </rPr>
      <t xml:space="preserve">(glucose meter) </t>
    </r>
  </si>
  <si>
    <r>
      <t xml:space="preserve">Emergency room care </t>
    </r>
    <r>
      <rPr>
        <i/>
        <sz val="11.5"/>
        <rFont val="Arial Narrow"/>
        <family val="2"/>
      </rPr>
      <t xml:space="preserve">(including medical </t>
    </r>
  </si>
  <si>
    <r>
      <t xml:space="preserve">Diagnostic test </t>
    </r>
    <r>
      <rPr>
        <i/>
        <sz val="11.5"/>
        <rFont val="Arial Narrow"/>
        <family val="2"/>
      </rPr>
      <t>(x-ray)</t>
    </r>
  </si>
  <si>
    <r>
      <t xml:space="preserve">Durable medical equipment </t>
    </r>
    <r>
      <rPr>
        <i/>
        <sz val="11.5"/>
        <rFont val="Arial Narrow"/>
        <family val="2"/>
      </rPr>
      <t>(crutches)</t>
    </r>
  </si>
  <si>
    <r>
      <t xml:space="preserve">Rehabilitation services </t>
    </r>
    <r>
      <rPr>
        <i/>
        <sz val="11.5"/>
        <rFont val="Arial Narrow"/>
        <family val="2"/>
      </rPr>
      <t>(physical therapy)</t>
    </r>
  </si>
  <si>
    <t>In this example, Joe would pay:</t>
  </si>
  <si>
    <t>In this example, Mia would pay:</t>
  </si>
  <si>
    <r>
      <t xml:space="preserve">All </t>
    </r>
    <r>
      <rPr>
        <b/>
        <u/>
        <sz val="12"/>
        <color rgb="FF0853EA"/>
        <rFont val="Arial Narrow"/>
        <family val="2"/>
      </rPr>
      <t>copayment</t>
    </r>
    <r>
      <rPr>
        <sz val="12"/>
        <rFont val="Arial Narrow"/>
        <family val="2"/>
      </rPr>
      <t xml:space="preserve"> and </t>
    </r>
    <r>
      <rPr>
        <b/>
        <u/>
        <sz val="12"/>
        <color rgb="FF0853EA"/>
        <rFont val="Arial Narrow"/>
        <family val="2"/>
      </rPr>
      <t>coinsurance</t>
    </r>
    <r>
      <rPr>
        <sz val="12"/>
        <rFont val="Arial Narrow"/>
        <family val="2"/>
      </rPr>
      <t xml:space="preserve"> costs shown in this chart are after your </t>
    </r>
    <r>
      <rPr>
        <b/>
        <u/>
        <sz val="12"/>
        <color rgb="FF0853EA"/>
        <rFont val="Arial Narrow"/>
        <family val="2"/>
      </rPr>
      <t>deductible</t>
    </r>
    <r>
      <rPr>
        <sz val="12"/>
        <rFont val="Arial Narrow"/>
        <family val="2"/>
      </rPr>
      <t xml:space="preserve"> has been met, if a </t>
    </r>
    <r>
      <rPr>
        <b/>
        <u/>
        <sz val="12"/>
        <color rgb="FF0853EA"/>
        <rFont val="Arial Narrow"/>
        <family val="2"/>
      </rPr>
      <t>deductible</t>
    </r>
    <r>
      <rPr>
        <sz val="12"/>
        <rFont val="Arial Narrow"/>
        <family val="2"/>
      </rPr>
      <t xml:space="preserve"> applies.</t>
    </r>
  </si>
  <si>
    <t>Page 1 - Answers</t>
  </si>
  <si>
    <t>Page 1 - Why This Matters</t>
  </si>
  <si>
    <t>Tier 3 - Network</t>
  </si>
  <si>
    <t>Tier 3 - Other</t>
  </si>
  <si>
    <t>Tier 3 - Out of Ntwk</t>
  </si>
  <si>
    <t>Tier 2 - Network</t>
  </si>
  <si>
    <t>Tier 2 - Out of Network</t>
  </si>
  <si>
    <t>Tier 2 &amp; Tier 3 - Limits &amp; Exceptions</t>
  </si>
  <si>
    <r>
      <t xml:space="preserve">What is not included in the </t>
    </r>
    <r>
      <rPr>
        <b/>
        <u/>
        <sz val="12"/>
        <color rgb="FF0853EA"/>
        <rFont val="Arial Narrow"/>
        <family val="2"/>
      </rPr>
      <t>out-of-pocket limit</t>
    </r>
    <r>
      <rPr>
        <b/>
        <sz val="12"/>
        <rFont val="Arial Narrow"/>
        <family val="2"/>
      </rPr>
      <t>?</t>
    </r>
  </si>
  <si>
    <t>SBCCovB4DedQue</t>
  </si>
  <si>
    <t>SBCCovB4DedAns</t>
  </si>
  <si>
    <t>SBCCovB4DedWTM</t>
  </si>
  <si>
    <t xml:space="preserve"> Answers</t>
  </si>
  <si>
    <t>Bullet List 1</t>
  </si>
  <si>
    <t>Bullet List 2</t>
  </si>
  <si>
    <t>Bullet List 3</t>
  </si>
  <si>
    <t>Tier2 &amp; Tier3 Merged Columns</t>
  </si>
  <si>
    <t>CEFraDed</t>
  </si>
  <si>
    <t>CEFraCopay</t>
  </si>
  <si>
    <t>CEFraCoins</t>
  </si>
  <si>
    <t>CEFraLimitExc</t>
  </si>
  <si>
    <t>HeaderLabel</t>
  </si>
  <si>
    <t>CT_IHCPNote</t>
  </si>
  <si>
    <t>Note:  These numbers assume the patient received care from an IHCP provider or with IHCP referral at a non-IHCP.  If you receive care from a non-IHCP provider without a referral from an IHCP your costs may be higher.</t>
  </si>
  <si>
    <t>Generic drugs</t>
  </si>
  <si>
    <t>Preferred brand drugs</t>
  </si>
  <si>
    <t>Non-preferred brand drugs</t>
  </si>
  <si>
    <t>Specialty drugs</t>
  </si>
  <si>
    <t>SBCMatOVT1</t>
  </si>
  <si>
    <t>SBCMatOVT2</t>
  </si>
  <si>
    <t>SBCMatOVT3</t>
  </si>
  <si>
    <t>SBCMatOVLE</t>
  </si>
  <si>
    <t>CEPlanType</t>
  </si>
  <si>
    <t>CESpecCopay</t>
  </si>
  <si>
    <t>CEOADed</t>
  </si>
  <si>
    <t>CECoins</t>
  </si>
  <si>
    <t>CEDiaDedStar</t>
  </si>
  <si>
    <t>CEMatDedStar</t>
  </si>
  <si>
    <t>CEFraDedStar</t>
  </si>
  <si>
    <t>Use caution when changing this base SBC template. If rows are added or subtracted from the exhibit, there is a risk that the merge rules will be impacted.</t>
  </si>
  <si>
    <t>These columns with orange font to the left of the SBC print area are used to autofit the contents of the SBC data. Autofit functionality doesn't work with merged cells; therefore, these autofit cells are set to the width of the merged columns and dynamic references are made to the actual data values within the template.</t>
  </si>
  <si>
    <t>Mia’s Simple Fracture
(in-network emergency room visit and follow up care)</t>
  </si>
  <si>
    <t>SBCForLangAdd</t>
  </si>
  <si>
    <r>
      <t xml:space="preserve">amounts </t>
    </r>
    <r>
      <rPr>
        <u/>
        <sz val="12"/>
        <color rgb="FF0853EA"/>
        <rFont val="Arial Narrow"/>
        <family val="2"/>
      </rPr>
      <t>(deductibles,</t>
    </r>
    <r>
      <rPr>
        <sz val="12"/>
        <rFont val="Arial Narrow"/>
        <family val="2"/>
      </rPr>
      <t xml:space="preserve"> </t>
    </r>
    <r>
      <rPr>
        <u/>
        <sz val="12"/>
        <color rgb="FF0853EA"/>
        <rFont val="Arial Narrow"/>
        <family val="2"/>
      </rPr>
      <t>copayments</t>
    </r>
    <r>
      <rPr>
        <sz val="12"/>
        <rFont val="Arial Narrow"/>
        <family val="2"/>
      </rPr>
      <t xml:space="preserve"> and </t>
    </r>
    <r>
      <rPr>
        <u/>
        <sz val="12"/>
        <color rgb="FF0853EA"/>
        <rFont val="Arial Narrow"/>
        <family val="2"/>
      </rPr>
      <t>coinsurance</t>
    </r>
    <r>
      <rPr>
        <sz val="12"/>
        <color rgb="FF0853EA"/>
        <rFont val="Arial Narrow"/>
        <family val="2"/>
      </rPr>
      <t>)</t>
    </r>
    <r>
      <rPr>
        <sz val="12"/>
        <rFont val="Arial Narrow"/>
        <family val="2"/>
      </rPr>
      <t xml:space="preserve"> and </t>
    </r>
    <r>
      <rPr>
        <u/>
        <sz val="12"/>
        <color rgb="FF0853EA"/>
        <rFont val="Arial Narrow"/>
        <family val="2"/>
      </rPr>
      <t>excluded services</t>
    </r>
    <r>
      <rPr>
        <sz val="12"/>
        <rFont val="Arial Narrow"/>
        <family val="2"/>
      </rPr>
      <t xml:space="preserve"> under the </t>
    </r>
    <r>
      <rPr>
        <u/>
        <sz val="12"/>
        <color rgb="FF0853EA"/>
        <rFont val="Arial Narrow"/>
        <family val="2"/>
      </rPr>
      <t>plan</t>
    </r>
    <r>
      <rPr>
        <sz val="12"/>
        <color rgb="FF0853EA"/>
        <rFont val="Arial Narrow"/>
        <family val="2"/>
      </rPr>
      <t>.</t>
    </r>
    <r>
      <rPr>
        <sz val="12"/>
        <rFont val="Arial Narrow"/>
        <family val="2"/>
      </rPr>
      <t xml:space="preserve"> Use this information to compare the portion of </t>
    </r>
  </si>
  <si>
    <r>
      <rPr>
        <b/>
        <sz val="12"/>
        <rFont val="Arial Narrow"/>
        <family val="2"/>
      </rPr>
      <t>This is not a cost estimator.</t>
    </r>
    <r>
      <rPr>
        <sz val="12"/>
        <rFont val="Arial Narrow"/>
        <family val="2"/>
      </rPr>
      <t xml:space="preserve"> Treatments shown are just examples of how this </t>
    </r>
    <r>
      <rPr>
        <u/>
        <sz val="12"/>
        <color rgb="FF0853EA"/>
        <rFont val="Arial Narrow"/>
        <family val="2"/>
      </rPr>
      <t>plan</t>
    </r>
    <r>
      <rPr>
        <sz val="12"/>
        <rFont val="Arial Narrow"/>
        <family val="2"/>
      </rPr>
      <t xml:space="preserve"> might cover medical care. Your actual costs will be </t>
    </r>
  </si>
  <si>
    <r>
      <t xml:space="preserve">costs you might pay under different health </t>
    </r>
    <r>
      <rPr>
        <u/>
        <sz val="12"/>
        <color rgb="FF0853EA"/>
        <rFont val="Arial Narrow"/>
        <family val="2"/>
      </rPr>
      <t>plans</t>
    </r>
    <r>
      <rPr>
        <sz val="12"/>
        <rFont val="Arial Narrow"/>
        <family val="2"/>
      </rPr>
      <t>. Please note these coverage examples are based on self-only coverage.</t>
    </r>
  </si>
  <si>
    <r>
      <t>*Note: This</t>
    </r>
    <r>
      <rPr>
        <sz val="12"/>
        <color rgb="FF0853EA"/>
        <rFont val="Arial Narrow"/>
        <family val="2"/>
      </rPr>
      <t xml:space="preserve"> </t>
    </r>
    <r>
      <rPr>
        <u/>
        <sz val="12"/>
        <color rgb="FF0853EA"/>
        <rFont val="Arial Narrow"/>
        <family val="2"/>
      </rPr>
      <t>plan</t>
    </r>
    <r>
      <rPr>
        <sz val="12"/>
        <rFont val="Arial Narrow"/>
        <family val="2"/>
      </rPr>
      <t xml:space="preserve"> has other </t>
    </r>
    <r>
      <rPr>
        <u/>
        <sz val="12"/>
        <color rgb="FF0853EA"/>
        <rFont val="Arial Narrow"/>
        <family val="2"/>
      </rPr>
      <t>deductibles</t>
    </r>
    <r>
      <rPr>
        <sz val="12"/>
        <rFont val="Arial Narrow"/>
        <family val="2"/>
      </rPr>
      <t xml:space="preserve"> for specific services included in this coverage example. See "Are there other deductibles for specific services?” row above.</t>
    </r>
  </si>
  <si>
    <r>
      <t xml:space="preserve">The Summary of Benefits and Coverage (SBC) document will help you choose a health </t>
    </r>
    <r>
      <rPr>
        <b/>
        <u/>
        <sz val="12"/>
        <color rgb="FF0853EA"/>
        <rFont val="Arial Narrow"/>
        <family val="2"/>
      </rPr>
      <t>plan</t>
    </r>
    <r>
      <rPr>
        <b/>
        <sz val="12"/>
        <rFont val="Arial Narrow"/>
        <family val="2"/>
      </rPr>
      <t xml:space="preserve">. The SBC shows you how you and the </t>
    </r>
    <r>
      <rPr>
        <b/>
        <u/>
        <sz val="12"/>
        <color rgb="FF0853EA"/>
        <rFont val="Arial Narrow"/>
        <family val="2"/>
      </rPr>
      <t>plan</t>
    </r>
    <r>
      <rPr>
        <b/>
        <sz val="12"/>
        <rFont val="Arial Narrow"/>
        <family val="2"/>
      </rPr>
      <t xml:space="preserve"> would </t>
    </r>
  </si>
  <si>
    <r>
      <t xml:space="preserve">share the cost for covered health care services. NOTE: Information about the cost of this </t>
    </r>
    <r>
      <rPr>
        <b/>
        <u/>
        <sz val="12"/>
        <color rgb="FF0853EA"/>
        <rFont val="Arial Narrow"/>
        <family val="2"/>
      </rPr>
      <t>plan</t>
    </r>
    <r>
      <rPr>
        <b/>
        <sz val="12"/>
        <rFont val="Arial Narrow"/>
        <family val="2"/>
      </rPr>
      <t xml:space="preserve"> (called the </t>
    </r>
    <r>
      <rPr>
        <b/>
        <u/>
        <sz val="12"/>
        <color rgb="FF0853EA"/>
        <rFont val="Arial Narrow"/>
        <family val="2"/>
      </rPr>
      <t>premium</t>
    </r>
    <r>
      <rPr>
        <b/>
        <sz val="12"/>
        <rFont val="Arial Narrow"/>
        <family val="2"/>
      </rPr>
      <t xml:space="preserve">) will be provided separately. </t>
    </r>
  </si>
  <si>
    <r>
      <t>The</t>
    </r>
    <r>
      <rPr>
        <sz val="12"/>
        <color rgb="FF0853EA"/>
        <rFont val="Arial Narrow"/>
        <family val="2"/>
      </rPr>
      <t xml:space="preserve"> </t>
    </r>
    <r>
      <rPr>
        <u/>
        <sz val="12"/>
        <color rgb="FF0853EA"/>
        <rFont val="Arial Narrow"/>
        <family val="2"/>
      </rPr>
      <t>plan</t>
    </r>
    <r>
      <rPr>
        <sz val="12"/>
        <rFont val="Arial Narrow"/>
        <family val="2"/>
      </rPr>
      <t xml:space="preserve"> would be responsible for the other costs of these EXAMPLE covered services.</t>
    </r>
  </si>
  <si>
    <t>SBCBundleID</t>
  </si>
  <si>
    <t>SBCHIOSID</t>
  </si>
  <si>
    <t>If you have outpatient surgery</t>
  </si>
  <si>
    <t>If you need immediate medical attention</t>
  </si>
  <si>
    <t>If you have a hospital stay</t>
  </si>
  <si>
    <t>If you need mental health, behavioral health, or substance abuse services</t>
  </si>
  <si>
    <t>If your child needs dental or eye care</t>
  </si>
  <si>
    <t>If you need help recovering or have</t>
  </si>
  <si>
    <t>other special health needs</t>
  </si>
  <si>
    <r>
      <rPr>
        <u/>
        <sz val="12"/>
        <color rgb="FF0853EA"/>
        <rFont val="Arial Narrow"/>
        <family val="2"/>
      </rPr>
      <t>grievance</t>
    </r>
    <r>
      <rPr>
        <sz val="12"/>
        <color rgb="FF000000"/>
        <rFont val="Arial Narrow"/>
        <family val="2"/>
      </rPr>
      <t xml:space="preserve"> or </t>
    </r>
    <r>
      <rPr>
        <u/>
        <sz val="12"/>
        <color rgb="FF0853EA"/>
        <rFont val="Arial Narrow"/>
        <family val="2"/>
      </rPr>
      <t>appeal</t>
    </r>
    <r>
      <rPr>
        <sz val="12"/>
        <color rgb="FF0853EA"/>
        <rFont val="Arial Narrow"/>
        <family val="2"/>
      </rPr>
      <t>.</t>
    </r>
    <r>
      <rPr>
        <sz val="12"/>
        <color rgb="FF000000"/>
        <rFont val="Arial Narrow"/>
        <family val="2"/>
      </rPr>
      <t xml:space="preserve"> For more information about your rights, look at the explanation of benefits you will receive for that medical </t>
    </r>
    <r>
      <rPr>
        <u/>
        <sz val="12"/>
        <color rgb="FF0853EA"/>
        <rFont val="Arial Narrow"/>
        <family val="2"/>
      </rPr>
      <t>claim</t>
    </r>
    <r>
      <rPr>
        <sz val="12"/>
        <color rgb="FF0853EA"/>
        <rFont val="Arial Narrow"/>
        <family val="2"/>
      </rPr>
      <t>.</t>
    </r>
    <r>
      <rPr>
        <sz val="12"/>
        <color rgb="FF000000"/>
        <rFont val="Arial Narrow"/>
        <family val="2"/>
      </rPr>
      <t xml:space="preserve"> Your </t>
    </r>
    <r>
      <rPr>
        <u/>
        <sz val="12"/>
        <color rgb="FF0853EA"/>
        <rFont val="Arial Narrow"/>
        <family val="2"/>
      </rPr>
      <t>plan</t>
    </r>
    <r>
      <rPr>
        <sz val="12"/>
        <color rgb="FF000000"/>
        <rFont val="Arial Narrow"/>
        <family val="2"/>
      </rPr>
      <t xml:space="preserve"> documents also </t>
    </r>
  </si>
  <si>
    <t>Summary of Benefits and Coverage: What this Plan Covers &amp; What You Pay For Covered Services</t>
  </si>
  <si>
    <t>Important Questions</t>
  </si>
  <si>
    <r>
      <t xml:space="preserve">What is the overall </t>
    </r>
    <r>
      <rPr>
        <b/>
        <u/>
        <sz val="12"/>
        <color rgb="FF0853EA"/>
        <rFont val="Arial Narrow"/>
        <family val="2"/>
      </rPr>
      <t>deductible</t>
    </r>
    <r>
      <rPr>
        <b/>
        <sz val="12"/>
        <rFont val="Arial Narrow"/>
        <family val="2"/>
      </rPr>
      <t>?</t>
    </r>
  </si>
  <si>
    <r>
      <t xml:space="preserve">Are there services covered before you meet your </t>
    </r>
    <r>
      <rPr>
        <b/>
        <u/>
        <sz val="12"/>
        <color rgb="FF0853EA"/>
        <rFont val="Arial Narrow"/>
        <family val="2"/>
      </rPr>
      <t>deductible</t>
    </r>
    <r>
      <rPr>
        <b/>
        <sz val="12"/>
        <rFont val="Arial Narrow"/>
        <family val="2"/>
      </rPr>
      <t>?</t>
    </r>
  </si>
  <si>
    <r>
      <t xml:space="preserve">Your Rights to Continue Coverage: </t>
    </r>
    <r>
      <rPr>
        <sz val="12"/>
        <color rgb="FF000000"/>
        <rFont val="Arial Narrow"/>
        <family val="2"/>
      </rPr>
      <t>There are agencies that can help if you want to continue your coverage after it ends. The contact information for those agencies</t>
    </r>
  </si>
  <si>
    <t>Para falar com um intérprete em seu idioma de graça, ligue para 800.962.2242 (TTY: 711).</t>
  </si>
  <si>
    <t>Aby porozmawiac z tlumaczem w jezyku polskim, prosze zadzwonic na numer darmowy telefonu 800.962.2242 (TTY: 711)</t>
  </si>
  <si>
    <t>Pour parler à un interpréter dans votre langue sans charges, téléphoner à 800.962.2242 (TTY: 711).</t>
  </si>
  <si>
    <t>Para hablar con un intérprete de forma gratuita, llame al 800.962.2242 (TTY: 711).</t>
  </si>
  <si>
    <t>Language assistance</t>
  </si>
  <si>
    <t>available at https://www.hhs.gov/ocr/office/file/index.html.</t>
  </si>
  <si>
    <t xml:space="preserve">of Health and Human Services, 200 Independence Avenue, SW., Room 509F, HHH Building, Washington, D.C. 20201, Toll-free 800.368.1019, 800.537.7697 (TDD). Complaint forms are </t>
  </si>
  <si>
    <t xml:space="preserve">Office for Civil Rights electronically through the Office for Civil Rights Complaint Portal, available at https://ocrportal.hhs.gov/ocr/portal/lobby.jsf, or by mail or phone at:  U.S. Department </t>
  </si>
  <si>
    <t xml:space="preserve">If you need help filing a grievance, our Civil Rights Coordinator is available to help you. You can also file a civil rights complaint with the U.S. Department of Health and Human Services, </t>
  </si>
  <si>
    <t>services, call 800.962.2242 (TTY:  711).</t>
  </si>
  <si>
    <t xml:space="preserve">information in other formats (large print, audio, accessible electronic format, other formats), and qualified interpreters, and information written in other languages. If you need these </t>
  </si>
  <si>
    <t>Для бесплатного разговора с переводчиком на своем языке, позвоните по тел.: 800.962.2242 (TTY: 711).</t>
  </si>
  <si>
    <t>Fa koschdefrei schwetze mit me dolmetscher in deinre Schrooch, ruf 800.962.2242 uff (TTY: 711).</t>
  </si>
  <si>
    <t>Um in Ihrer Sprache gebührenfrei mit einem Dolmetscher zu sprechen, rufen Sie bitte die Nummer 800.962.2242 an (TTY: 711).</t>
  </si>
  <si>
    <t>Pou pale avèk yon entèprèt nan lang ou grastis, rele nan 800.962.2242 (TTY: 711).</t>
  </si>
  <si>
    <r>
      <t xml:space="preserve">To talk to an interpreter in your language at no cost, call 800.962.2242 (TTY: 711). </t>
    </r>
    <r>
      <rPr>
        <b/>
        <sz val="11"/>
        <color rgb="FF3B3838"/>
        <rFont val="Arial Narrow"/>
        <family val="2"/>
      </rPr>
      <t xml:space="preserve"> </t>
    </r>
  </si>
  <si>
    <r>
      <t>欲免</t>
    </r>
    <r>
      <rPr>
        <sz val="11"/>
        <color rgb="FF3B3838"/>
        <rFont val="Microsoft JhengHei"/>
        <family val="2"/>
      </rPr>
      <t xml:space="preserve">费用本国语言洽询传译员，请拨电话 </t>
    </r>
    <r>
      <rPr>
        <sz val="11"/>
        <color rgb="FF3B3838"/>
        <rFont val="Arial Narrow"/>
        <family val="2"/>
      </rPr>
      <t>800.962.2242 (TTY: 711).</t>
    </r>
  </si>
  <si>
    <r>
      <t>Đ</t>
    </r>
    <r>
      <rPr>
        <sz val="11"/>
        <color rgb="FF3B3838"/>
        <rFont val="Calibri"/>
        <family val="2"/>
      </rPr>
      <t>ể</t>
    </r>
    <r>
      <rPr>
        <sz val="11"/>
        <color rgb="FF3B3838"/>
        <rFont val="Arial Narrow"/>
        <family val="2"/>
      </rPr>
      <t xml:space="preserve"> nói chuy</t>
    </r>
    <r>
      <rPr>
        <sz val="11"/>
        <color rgb="FF3B3838"/>
        <rFont val="Calibri"/>
        <family val="2"/>
      </rPr>
      <t>ệ</t>
    </r>
    <r>
      <rPr>
        <sz val="11"/>
        <color rgb="FF3B3838"/>
        <rFont val="Arial Narrow"/>
        <family val="2"/>
      </rPr>
      <t>n v</t>
    </r>
    <r>
      <rPr>
        <sz val="11"/>
        <color rgb="FF3B3838"/>
        <rFont val="Calibri"/>
        <family val="2"/>
      </rPr>
      <t>ớ</t>
    </r>
    <r>
      <rPr>
        <sz val="11"/>
        <color rgb="FF3B3838"/>
        <rFont val="Arial Narrow"/>
        <family val="2"/>
      </rPr>
      <t>i thông d</t>
    </r>
    <r>
      <rPr>
        <sz val="11"/>
        <color rgb="FF3B3838"/>
        <rFont val="Calibri"/>
        <family val="2"/>
      </rPr>
      <t>ị</t>
    </r>
    <r>
      <rPr>
        <sz val="11"/>
        <color rgb="FF3B3838"/>
        <rFont val="Arial Narrow"/>
        <family val="2"/>
      </rPr>
      <t>ch viên b</t>
    </r>
    <r>
      <rPr>
        <sz val="11"/>
        <color rgb="FF3B3838"/>
        <rFont val="Calibri"/>
        <family val="2"/>
      </rPr>
      <t>ằ</t>
    </r>
    <r>
      <rPr>
        <sz val="11"/>
        <color rgb="FF3B3838"/>
        <rFont val="Arial Narrow"/>
        <family val="2"/>
      </rPr>
      <t>ng ngôn ng</t>
    </r>
    <r>
      <rPr>
        <sz val="11"/>
        <color rgb="FF3B3838"/>
        <rFont val="Calibri"/>
        <family val="2"/>
      </rPr>
      <t>ữ</t>
    </r>
    <r>
      <rPr>
        <sz val="11"/>
        <color rgb="FF3B3838"/>
        <rFont val="Arial Narrow"/>
        <family val="2"/>
      </rPr>
      <t xml:space="preserve"> c</t>
    </r>
    <r>
      <rPr>
        <sz val="11"/>
        <color rgb="FF3B3838"/>
        <rFont val="Calibri"/>
        <family val="2"/>
      </rPr>
      <t>ủ</t>
    </r>
    <r>
      <rPr>
        <sz val="11"/>
        <color rgb="FF3B3838"/>
        <rFont val="Arial Narrow"/>
        <family val="2"/>
      </rPr>
      <t>a quý v</t>
    </r>
    <r>
      <rPr>
        <sz val="11"/>
        <color rgb="FF3B3838"/>
        <rFont val="Calibri"/>
        <family val="2"/>
      </rPr>
      <t>ị</t>
    </r>
    <r>
      <rPr>
        <sz val="11"/>
        <color rgb="FF3B3838"/>
        <rFont val="Arial Narrow"/>
        <family val="2"/>
      </rPr>
      <t xml:space="preserve"> không ph</t>
    </r>
    <r>
      <rPr>
        <sz val="11"/>
        <color rgb="FF3B3838"/>
        <rFont val="Calibri"/>
        <family val="2"/>
      </rPr>
      <t>ả</t>
    </r>
    <r>
      <rPr>
        <sz val="11"/>
        <color rgb="FF3B3838"/>
        <rFont val="Arial Narrow"/>
        <family val="2"/>
      </rPr>
      <t>i m</t>
    </r>
    <r>
      <rPr>
        <sz val="11"/>
        <color rgb="FF3B3838"/>
        <rFont val="Calibri"/>
        <family val="2"/>
      </rPr>
      <t>ấ</t>
    </r>
    <r>
      <rPr>
        <sz val="11"/>
        <color rgb="FF3B3838"/>
        <rFont val="Arial Narrow"/>
        <family val="2"/>
      </rPr>
      <t>t phí, xin g</t>
    </r>
    <r>
      <rPr>
        <sz val="11"/>
        <color rgb="FF3B3838"/>
        <rFont val="Calibri"/>
        <family val="2"/>
      </rPr>
      <t>ọ</t>
    </r>
    <r>
      <rPr>
        <sz val="11"/>
        <color rgb="FF3B3838"/>
        <rFont val="Arial Narrow"/>
        <family val="2"/>
      </rPr>
      <t>i 800.962.2242 (TTY: 711).</t>
    </r>
  </si>
  <si>
    <r>
      <t>무료</t>
    </r>
    <r>
      <rPr>
        <sz val="11"/>
        <color rgb="FF3B3838"/>
        <rFont val="Arial Narrow"/>
        <family val="2"/>
      </rPr>
      <t xml:space="preserve"> </t>
    </r>
    <r>
      <rPr>
        <sz val="11"/>
        <color rgb="FF3B3838"/>
        <rFont val="Calibri"/>
        <family val="2"/>
      </rPr>
      <t>전화</t>
    </r>
    <r>
      <rPr>
        <sz val="11"/>
        <color rgb="FF3B3838"/>
        <rFont val="Arial Narrow"/>
        <family val="2"/>
      </rPr>
      <t xml:space="preserve"> </t>
    </r>
    <r>
      <rPr>
        <sz val="11"/>
        <color rgb="FF3B3838"/>
        <rFont val="Calibri"/>
        <family val="2"/>
      </rPr>
      <t>통역</t>
    </r>
    <r>
      <rPr>
        <sz val="11"/>
        <color rgb="FF3B3838"/>
        <rFont val="Arial Narrow"/>
        <family val="2"/>
      </rPr>
      <t xml:space="preserve"> </t>
    </r>
    <r>
      <rPr>
        <sz val="11"/>
        <color rgb="FF3B3838"/>
        <rFont val="Calibri"/>
        <family val="2"/>
      </rPr>
      <t>서비스</t>
    </r>
    <r>
      <rPr>
        <sz val="11"/>
        <color rgb="FF3B3838"/>
        <rFont val="Arial Narrow"/>
        <family val="2"/>
      </rPr>
      <t xml:space="preserve"> 800.962.2242 (TTY: 711).</t>
    </r>
  </si>
  <si>
    <r>
      <t xml:space="preserve">للتحدث مجانًا إلى مترجم للغتك، يرجى الاتصال بـ </t>
    </r>
    <r>
      <rPr>
        <sz val="11"/>
        <color rgb="FF404040"/>
        <rFont val="Arial"/>
        <family val="2"/>
      </rPr>
      <t>800.962.2242 (</t>
    </r>
    <r>
      <rPr>
        <sz val="12"/>
        <color rgb="FF404040"/>
        <rFont val="Arial"/>
        <family val="2"/>
      </rPr>
      <t>الهاتف النصي</t>
    </r>
    <r>
      <rPr>
        <sz val="11"/>
        <color rgb="FF404040"/>
        <rFont val="Arial"/>
        <family val="2"/>
      </rPr>
      <t>: 711)</t>
    </r>
  </si>
  <si>
    <r>
      <t>દુભાષીયા</t>
    </r>
    <r>
      <rPr>
        <sz val="11"/>
        <color rgb="FF3B3838"/>
        <rFont val="Arial Narrow"/>
        <family val="2"/>
      </rPr>
      <t xml:space="preserve"> </t>
    </r>
    <r>
      <rPr>
        <sz val="11"/>
        <color rgb="FF3B3838"/>
        <rFont val="Shruti"/>
        <family val="2"/>
      </rPr>
      <t>જોડે</t>
    </r>
    <r>
      <rPr>
        <sz val="11"/>
        <color rgb="FF3B3838"/>
        <rFont val="Arial Narrow"/>
        <family val="2"/>
      </rPr>
      <t xml:space="preserve"> </t>
    </r>
    <r>
      <rPr>
        <sz val="11"/>
        <color rgb="FF3B3838"/>
        <rFont val="Shruti"/>
        <family val="2"/>
      </rPr>
      <t>વાત</t>
    </r>
    <r>
      <rPr>
        <sz val="11"/>
        <color rgb="FF3B3838"/>
        <rFont val="Arial Narrow"/>
        <family val="2"/>
      </rPr>
      <t xml:space="preserve"> </t>
    </r>
    <r>
      <rPr>
        <sz val="11"/>
        <color rgb="FF3B3838"/>
        <rFont val="Shruti"/>
        <family val="2"/>
      </rPr>
      <t>કરવા</t>
    </r>
    <r>
      <rPr>
        <sz val="11"/>
        <color rgb="FF3B3838"/>
        <rFont val="Arial Narrow"/>
        <family val="2"/>
      </rPr>
      <t xml:space="preserve">, 800.962.2242 (TTY: 711) </t>
    </r>
    <r>
      <rPr>
        <sz val="11"/>
        <color rgb="FF3B3838"/>
        <rFont val="Shruti"/>
        <family val="2"/>
      </rPr>
      <t>પર</t>
    </r>
    <r>
      <rPr>
        <sz val="11"/>
        <color rgb="FF3B3838"/>
        <rFont val="Arial Narrow"/>
        <family val="2"/>
      </rPr>
      <t xml:space="preserve"> </t>
    </r>
    <r>
      <rPr>
        <sz val="11"/>
        <color rgb="FF3B3838"/>
        <rFont val="Shruti"/>
        <family val="2"/>
      </rPr>
      <t>ફોન</t>
    </r>
    <r>
      <rPr>
        <sz val="11"/>
        <color rgb="FF3B3838"/>
        <rFont val="Arial Narrow"/>
        <family val="2"/>
      </rPr>
      <t xml:space="preserve"> </t>
    </r>
    <r>
      <rPr>
        <sz val="11"/>
        <color rgb="FF3B3838"/>
        <rFont val="Shruti"/>
        <family val="2"/>
      </rPr>
      <t>કરો</t>
    </r>
    <r>
      <rPr>
        <sz val="11"/>
        <color rgb="FF3B3838"/>
        <rFont val="Arial Narrow"/>
        <family val="2"/>
      </rPr>
      <t>.</t>
    </r>
  </si>
  <si>
    <r>
      <t>ដើម្បីនិយាយជាមួយអ្នកបកប្រែផ្ទាល់មាត់ជាភាសារបស់អ្នកដោយមិនគិតថ្លៃ</t>
    </r>
    <r>
      <rPr>
        <sz val="11"/>
        <color rgb="FF3B3838"/>
        <rFont val="Arial Narrow"/>
        <family val="2"/>
      </rPr>
      <t xml:space="preserve"> </t>
    </r>
    <r>
      <rPr>
        <sz val="11"/>
        <color rgb="FF3B3838"/>
        <rFont val="Khmer UI"/>
        <family val="2"/>
      </rPr>
      <t>សូមហៅទៅកាន់</t>
    </r>
    <r>
      <rPr>
        <sz val="11"/>
        <color rgb="FF3B3838"/>
        <rFont val="Arial Narrow"/>
        <family val="2"/>
      </rPr>
      <t xml:space="preserve"> 800.962.2242 (TTY: 711)</t>
    </r>
  </si>
  <si>
    <t>Per parlare con un interprete nella vostra lingua gratis, chiami 800.962.2242 (TTY: 711)</t>
  </si>
  <si>
    <t>Excluded Services &amp; Other Covered Services:</t>
  </si>
  <si>
    <t>SBC_v20</t>
  </si>
  <si>
    <r>
      <t xml:space="preserve">provide complete information on how to submit a </t>
    </r>
    <r>
      <rPr>
        <u/>
        <sz val="12"/>
        <color rgb="FF0853EA"/>
        <rFont val="Arial Narrow"/>
        <family val="2"/>
      </rPr>
      <t>claim,</t>
    </r>
    <r>
      <rPr>
        <sz val="12"/>
        <color rgb="FF000000"/>
        <rFont val="Arial Narrow"/>
        <family val="2"/>
      </rPr>
      <t xml:space="preserve"> </t>
    </r>
    <r>
      <rPr>
        <u/>
        <sz val="12"/>
        <color rgb="FF0853EA"/>
        <rFont val="Arial Narrow"/>
        <family val="2"/>
      </rPr>
      <t>appeal,</t>
    </r>
    <r>
      <rPr>
        <sz val="12"/>
        <color rgb="FF000000"/>
        <rFont val="Arial Narrow"/>
        <family val="2"/>
      </rPr>
      <t xml:space="preserve"> or a </t>
    </r>
    <r>
      <rPr>
        <u/>
        <sz val="12"/>
        <color rgb="FF0853EA"/>
        <rFont val="Arial Narrow"/>
        <family val="2"/>
      </rPr>
      <t>grievance</t>
    </r>
    <r>
      <rPr>
        <sz val="12"/>
        <color rgb="FF000000"/>
        <rFont val="Arial Narrow"/>
        <family val="2"/>
      </rPr>
      <t xml:space="preserve"> for any reason to your </t>
    </r>
    <r>
      <rPr>
        <u/>
        <sz val="12"/>
        <color rgb="FF0853EA"/>
        <rFont val="Arial Narrow"/>
        <family val="2"/>
      </rPr>
      <t>plan</t>
    </r>
    <r>
      <rPr>
        <sz val="12"/>
        <color rgb="FF0853EA"/>
        <rFont val="Arial Narrow"/>
        <family val="2"/>
      </rPr>
      <t>.</t>
    </r>
    <r>
      <rPr>
        <sz val="12"/>
        <color rgb="FF000000"/>
        <rFont val="Arial Narrow"/>
        <family val="2"/>
      </rPr>
      <t xml:space="preserve"> For more information about your rights, this notice, or</t>
    </r>
  </si>
  <si>
    <r>
      <t xml:space="preserve">CHIP, TRICARE, and certain other coverage. If you are eligible for certain types of </t>
    </r>
    <r>
      <rPr>
        <u/>
        <sz val="12"/>
        <color rgb="FF0853EA"/>
        <rFont val="Arial Narrow"/>
        <family val="2"/>
      </rPr>
      <t>Minimum Essential Coverage</t>
    </r>
    <r>
      <rPr>
        <sz val="12"/>
        <rFont val="Arial Narrow"/>
        <family val="2"/>
      </rPr>
      <t>, you may not be eligible for the premium tax credit.</t>
    </r>
  </si>
  <si>
    <r>
      <rPr>
        <u/>
        <sz val="12"/>
        <color rgb="FF0853EA"/>
        <rFont val="Arial Narrow"/>
        <family val="2"/>
      </rPr>
      <t>Minimum Essential Coverage</t>
    </r>
    <r>
      <rPr>
        <sz val="12"/>
        <rFont val="Arial Narrow"/>
        <family val="2"/>
      </rPr>
      <t xml:space="preserve"> generally includes plans, health insurance available through the Marketplace or other individual market policies, Medicare, Medicaid,</t>
    </r>
  </si>
  <si>
    <t>NONDISCRIMINATION AND FOREIGN LANGUAGE ASSISTANCE NOTICE</t>
  </si>
  <si>
    <t xml:space="preserve">Capital Blue Cross and its family of companies comply with applicable federal civil rights laws and do not discriminate on the basis of race, color, national origin, age, disability, or sex. </t>
  </si>
  <si>
    <t>Capital Blue Cross does not exclude people or treat them differently because of race, color, national origin, age, disability, or sex.</t>
  </si>
  <si>
    <t>Capital Blue Cross is an Independent Licensee of the Blue Cross Blue Shield Association.</t>
  </si>
  <si>
    <t xml:space="preserve">                          C-572_ls (05/28/21)</t>
  </si>
  <si>
    <r>
      <rPr>
        <b/>
        <sz val="11"/>
        <rFont val="Arial Narrow"/>
        <family val="2"/>
      </rPr>
      <t>Capital Blue Cross provides free aids and services to people with disabilities or whose primary language is not English</t>
    </r>
    <r>
      <rPr>
        <sz val="11"/>
        <rFont val="Arial Narrow"/>
        <family val="2"/>
      </rPr>
      <t xml:space="preserve">, such as qualified sign language interpreters, written </t>
    </r>
  </si>
  <si>
    <t>Healthcare benefit programs issued or administered by Capital Blue Cross and/or its subsidiaries, Capital Advantage Insurance Company®, Capital Advantage Assurance Company® and Keystone Health Plan® Central.  Independent licensees of the Blue Cross Blue Shield Association.  Communications issued by Capital Blue Cross in its capacity as administrator of programs and provider relations for all companies.</t>
  </si>
  <si>
    <t>1749514-01</t>
  </si>
  <si>
    <t>Phoebe-Devitt Homes</t>
  </si>
  <si>
    <t>00531998</t>
  </si>
  <si>
    <t>PPO/no drug</t>
  </si>
  <si>
    <t>SBC_v22</t>
  </si>
  <si>
    <t>MARIS</t>
  </si>
  <si>
    <t>41993</t>
  </si>
  <si>
    <t/>
  </si>
  <si>
    <t>[b~f11.5~]Summary of Benefits and Coverage:[/] [f11.5~]What this Plan[/][f11.5~p~]2[/][f11.5~] Covers &amp; What it Costs[/]</t>
  </si>
  <si>
    <t>Patricia Steiner</t>
  </si>
  <si>
    <t>Executive Director</t>
  </si>
  <si>
    <t>1925 Turner Street</t>
  </si>
  <si>
    <t>Allentown</t>
  </si>
  <si>
    <t>PA</t>
  </si>
  <si>
    <t>18104</t>
  </si>
  <si>
    <t>psteiner@phoebe.org</t>
  </si>
  <si>
    <t>Email</t>
  </si>
  <si>
    <t>Existing</t>
  </si>
  <si>
    <t>PROD</t>
  </si>
  <si>
    <t>PR</t>
  </si>
  <si>
    <t>Group</t>
  </si>
  <si>
    <t>SBC</t>
  </si>
  <si>
    <t>PPO</t>
  </si>
  <si>
    <t>Individual and Family</t>
  </si>
  <si>
    <t>Yes</t>
  </si>
  <si>
    <t>No</t>
  </si>
  <si>
    <t>N</t>
  </si>
  <si>
    <t>Large</t>
  </si>
  <si>
    <t>00531998-PPO_no drug-2025-Jan-1-All(1)-2024-Dec-2</t>
  </si>
  <si>
    <t>All</t>
  </si>
  <si>
    <t>1-800-962-2242</t>
  </si>
  <si>
    <t>capbluecross.com</t>
  </si>
  <si>
    <t>[b~f11~&gt;If you need drugs to treat your illness or condition[/][n~&gt; [/][n~&gt; [/][f11~&gt;More information about [/][c~u~f11~&gt;prescription drug coverage[/][f11~&gt; is [/][f11~&gt;available at [/][f11~&gt;capbluecross.com[/]</t>
  </si>
  <si>
    <t>https://www.capbluecross.com/sbcs</t>
  </si>
  <si>
    <t>What is the overall deductible?</t>
  </si>
  <si>
    <t>$800 individual / $1,600 family [c~u~]in-network[/] [c~u~]providers[/]; $3,000 individual / $6,000 family [c~u~]out-of-network[/] [c~u~]providers[/].</t>
  </si>
  <si>
    <t>Generally, you must pay all the costs from [c~u~]providers[/] up to the [c~u~]deductible[/] amount before this [c~u~]plan[/] begins to pay.  If you have other family members on the [c~u~]plan[/], each family member must meet their own individual [c~u~]deductible[/] until the total amount of [c~u~]deductible[/] expenses paid by all family members meets the overall family [c~u~]deductible[/].</t>
  </si>
  <si>
    <t>Are there services covered before you meet your deductible?</t>
  </si>
  <si>
    <t>Yes. [c~u~]in-network[/] [c~u~]preventive services[/] or [c~u~]emergency services[/].</t>
  </si>
  <si>
    <t>This [c~u~]plan[/] covers some items and services even if you haven[q~] [/]t yet met the [c~u~]deductible[/] amount.  But a [c~u~]copayment[/] or [c~u~]coinsurance[/] may apply.  For example, this [c~u~]plan[/] covers certain [c~u~]preventive services[/] without cost-sharing and before you meet your [c~u~]deductible[/].  See a list of covered [c~u~]preventive services[/] at https://www.healthcare.gov/coverage/preventive-care-benefits/.</t>
  </si>
  <si>
    <t>Are there other deductibles for specific services?</t>
  </si>
  <si>
    <t>No.</t>
  </si>
  <si>
    <t>You don't have to meet [c~u~]deductibles[/] for specific services.</t>
  </si>
  <si>
    <t>What is the out-of-pocket limit for this plan?</t>
  </si>
  <si>
    <t>For [c~u~]in-network[/] [c~u~]providers[/] $9,200 individual / $18,400 family; for [c~u~]out-of-network[/] [c~u~]providers[/] $9,200 individual / $18,400 family combined [c~u~]out-of-pocket limit[/] for [c~u~]network[/] medical and [c~u~]prescription drug[/].</t>
  </si>
  <si>
    <t>The [c~u~]out-of-pocket limit[/] is the most you could pay in a year for covered services.  If you have other family members in this [c~u~]plan[/], they have to meet their own [c~u~]out-of-pocket limits[/] until the overall family [c~u~]out-of-pocket limit[/] has been met.</t>
  </si>
  <si>
    <t>What is not included in the out-of-pocket limit?</t>
  </si>
  <si>
    <t>[c~u~]premiums[/], [c~u~]balance billing[/] charges, and health care this [c~u~]plan[/] doesn[q~] [/]t cover.</t>
  </si>
  <si>
    <t>Even though you pay these expenses, they don[q~] [/]t count toward the [c~u~]out-of-pocket limit[/].</t>
  </si>
  <si>
    <t>Does this plan use network providers?</t>
  </si>
  <si>
    <t>Yes. For a list of [c~u~]in-network[/] [c~u~]providers[/], see capbluecross.com or call 1-800-962-2242.</t>
  </si>
  <si>
    <t>This [c~u~]plan[/] uses a [c~u~]provider[/] [c~u~]network[/].  You will pay less if you use a [c~u~]provider[/] in the [c~u~]plan[q~] [/]s[/] [c~u~]network[/].  You will pay the most if you use an [c~u~]out-of-network[/] [c~u~]provider[/], and you might receive a bill from a [c~u~]provider[/] for the difference between the [c~u~]provider[q~] [/]s[/] charge and what your [c~u~]plan[/] pays ([c~u~]balance billing[/]).  Be aware your [c~u~]network[/] [c~u~]provider[/] might use an [c~u~]out-of-network[/] [c~u~]provider[/] for some services (such as lab work).  Check with your [c~u~]provider[/] before you get services.</t>
  </si>
  <si>
    <t>Do I need a referral to see a specialist?</t>
  </si>
  <si>
    <t>You can see the [c~u~]specialist[/] you choose without a [c~u~]referral[/].</t>
  </si>
  <si>
    <t>In-Network Provider [n~] [/](You will pay the least)</t>
  </si>
  <si>
    <t>Out-of-Network Provider [n~] [/](You will pay the most)</t>
  </si>
  <si>
    <t>&lt;f11~&gt;in-network&lt;/&gt; &lt;b~u~f11~&gt;providers&lt;/&gt;</t>
  </si>
  <si>
    <t>$35 [c~u~]copayment[/]/visit</t>
  </si>
  <si>
    <t>40% [c~u~]coinsurance[/]</t>
  </si>
  <si>
    <t>None</t>
  </si>
  <si>
    <t>$45 [c~u~]copayment[/]/visit</t>
  </si>
  <si>
    <t>No charge</t>
  </si>
  <si>
    <t>Preventive Pediatric Immunizations - [c~u~]deductible[/] waived both INN and OONYou may have to pay for services that aren[q~] [/]t preventive.  Ask your [c~u~]provider[/] if the services you need are preventive.  Then check what your [c~u~]plan[/] will pay for.</t>
  </si>
  <si>
    <t>*[k~]s[/]ee [c~u~]preauthorization[/] schedule attached to your [c~u~]plan[/] document.</t>
  </si>
  <si>
    <t>Not covered</t>
  </si>
  <si>
    <t>No coverage for [c~u~]specialty drug[/]</t>
  </si>
  <si>
    <t>Services at [c~u~]out-of-network[/] ambulatory surgical facilities 40%  [c~u~]coinsurance[/].</t>
  </si>
  <si>
    <t>$200 [c~u~]copayment[/]/service</t>
  </si>
  <si>
    <t>[c~u~]deductible[/] does not apply.  [c~u~]copayment[/] waived if admitted inpatient.</t>
  </si>
  <si>
    <t>Emergency Ambulance covered at 100% after [c~u~]in-network[/] [c~u~]deductible[/] for both INN and OON</t>
  </si>
  <si>
    <t>$40 [c~u~]copayment[/]/service</t>
  </si>
  <si>
    <t>[c~u~]deductible[/] does not apply for services at [c~u~]in-network[/] [c~u~]providers[/].</t>
  </si>
  <si>
    <t>$30 [c~u~]copayment[/]/visit</t>
  </si>
  <si>
    <t>Depending on the type of services, a [c~u~]copayment[/], [c~u~]coinsurance[/], or [c~u~]deductible[/] may apply.</t>
  </si>
  <si>
    <t>90 visit limit per benefit period.  *[k~]s[/]ee [c~u~]preauthorization[/] schedule attached to your [c~u~]plan[/] document.</t>
  </si>
  <si>
    <t>Physical 20, speech 12 and occupational 12 visit limit.</t>
  </si>
  <si>
    <t>100 day limit per benefit period.</t>
  </si>
  <si>
    <t>240 Hours per Lifetime Limit</t>
  </si>
  <si>
    <t>Acupuncture~Bariatric surgery (unless medically necessary)~Cosmetic surgery~Dental care~Generic drugs~Glasses~Hearing aids~Long-term care~Non-preferred drugs~Preferred drugs~Routine eye care~Routine foot care (unless medically necessary)~Weight loss programs~</t>
  </si>
  <si>
    <t>Chiropractic care~Infertility treatment~Non-emergency care when traveling outside the U.S.~Private-duty nursing~</t>
  </si>
  <si>
    <t>PPOSK001</t>
  </si>
  <si>
    <t>• Acupuncture
• Bariatric surgery (unless medically necessary)
• Cosmetic surgery
• Dental care
• Generic drugs</t>
  </si>
  <si>
    <t>• Glasses
• Hearing aids
• Long-term care
• Non-preferred drugs</t>
  </si>
  <si>
    <t>• Preferred drugs
• Routine eye care
• Routine foot care (unless medically necessary)
• Weight loss programs</t>
  </si>
  <si>
    <t>• Chiropractic care
• Infertility treatment</t>
  </si>
  <si>
    <t>• Non-emergency care when traveling outside the U.S.</t>
  </si>
  <si>
    <t>• Private-duty nursing</t>
  </si>
  <si>
    <r>
      <t>Administered by Capital Blue Cross</t>
    </r>
    <r>
      <rPr>
        <vertAlign val="superscript"/>
        <sz val="12"/>
        <color rgb="FF00B0F0"/>
        <rFont val="Arial Narrow"/>
        <family val="2"/>
      </rPr>
      <t>1</t>
    </r>
  </si>
  <si>
    <r>
      <t>Coverage For:</t>
    </r>
    <r>
      <rPr>
        <sz val="12"/>
        <rFont val="Arial Narrow"/>
        <family val="2"/>
      </rPr>
      <t xml:space="preserve"> Individual and Family | </t>
    </r>
    <r>
      <rPr>
        <b/>
        <sz val="12"/>
        <rFont val="Arial Narrow"/>
        <family val="2"/>
      </rPr>
      <t>Plan Type:</t>
    </r>
    <r>
      <rPr>
        <sz val="12"/>
        <rFont val="Arial Narrow"/>
        <family val="2"/>
      </rPr>
      <t xml:space="preserve"> PPO</t>
    </r>
  </si>
  <si>
    <r>
      <t>This is only a summary.</t>
    </r>
    <r>
      <rPr>
        <sz val="12"/>
        <rFont val="Arial Narrow"/>
        <family val="2"/>
      </rPr>
      <t xml:space="preserve"> For more information about your coverage, or to get a copy of the complete terms of coverage, call 1-800-962-2242. For general definitions of common terms, such as </t>
    </r>
    <r>
      <rPr>
        <u/>
        <sz val="12"/>
        <color rgb="FF0853EA"/>
        <rFont val="Arial Narrow"/>
        <family val="2"/>
      </rPr>
      <t>allowed amount</t>
    </r>
    <r>
      <rPr>
        <sz val="12"/>
        <rFont val="Arial Narrow"/>
        <family val="2"/>
      </rPr>
      <t xml:space="preserve">, </t>
    </r>
    <r>
      <rPr>
        <u/>
        <sz val="12"/>
        <color rgb="FF0853EA"/>
        <rFont val="Arial Narrow"/>
        <family val="2"/>
      </rPr>
      <t>balance billing</t>
    </r>
    <r>
      <rPr>
        <sz val="12"/>
        <rFont val="Arial Narrow"/>
        <family val="2"/>
      </rPr>
      <t xml:space="preserve">, </t>
    </r>
    <r>
      <rPr>
        <u/>
        <sz val="12"/>
        <color rgb="FF0853EA"/>
        <rFont val="Arial Narrow"/>
        <family val="2"/>
      </rPr>
      <t>coinsurance</t>
    </r>
    <r>
      <rPr>
        <sz val="12"/>
        <rFont val="Arial Narrow"/>
        <family val="2"/>
      </rPr>
      <t xml:space="preserve">, </t>
    </r>
    <r>
      <rPr>
        <u/>
        <sz val="12"/>
        <color rgb="FF0853EA"/>
        <rFont val="Arial Narrow"/>
        <family val="2"/>
      </rPr>
      <t>copayment</t>
    </r>
    <r>
      <rPr>
        <sz val="12"/>
        <rFont val="Arial Narrow"/>
        <family val="2"/>
      </rPr>
      <t xml:space="preserve">, </t>
    </r>
    <r>
      <rPr>
        <u/>
        <sz val="12"/>
        <color rgb="FF0853EA"/>
        <rFont val="Arial Narrow"/>
        <family val="2"/>
      </rPr>
      <t>deductible</t>
    </r>
    <r>
      <rPr>
        <sz val="12"/>
        <rFont val="Arial Narrow"/>
        <family val="2"/>
      </rPr>
      <t xml:space="preserve">, </t>
    </r>
    <r>
      <rPr>
        <u/>
        <sz val="12"/>
        <color rgb="FF0853EA"/>
        <rFont val="Arial Narrow"/>
        <family val="2"/>
      </rPr>
      <t>provider</t>
    </r>
    <r>
      <rPr>
        <sz val="12"/>
        <rFont val="Arial Narrow"/>
        <family val="2"/>
      </rPr>
      <t xml:space="preserve">, or other </t>
    </r>
    <r>
      <rPr>
        <u/>
        <sz val="12"/>
        <rFont val="Arial Narrow"/>
        <family val="2"/>
      </rPr>
      <t>underlined</t>
    </r>
    <r>
      <rPr>
        <sz val="12"/>
        <rFont val="Arial Narrow"/>
        <family val="2"/>
      </rPr>
      <t xml:space="preserve"> terms see the Glossary. You can view the Glossary at </t>
    </r>
    <r>
      <rPr>
        <u/>
        <sz val="12"/>
        <color rgb="FF0853EA"/>
        <rFont val="Arial Narrow"/>
        <family val="2"/>
      </rPr>
      <t>www.healthcare.gov/sbc-glossary</t>
    </r>
    <r>
      <rPr>
        <sz val="12"/>
        <rFont val="Arial Narrow"/>
        <family val="2"/>
      </rPr>
      <t xml:space="preserve"> or call 1-888-428-2566 to request a copy.</t>
    </r>
  </si>
  <si>
    <r>
      <t xml:space="preserve">$800 individual / $1,600 family </t>
    </r>
    <r>
      <rPr>
        <u/>
        <sz val="12"/>
        <color rgb="FF0853EA"/>
        <rFont val="Arial Narrow"/>
        <family val="2"/>
      </rPr>
      <t>in-network</t>
    </r>
    <r>
      <rPr>
        <sz val="12"/>
        <rFont val="Arial Narrow"/>
        <family val="2"/>
      </rPr>
      <t xml:space="preserve"> </t>
    </r>
    <r>
      <rPr>
        <u/>
        <sz val="12"/>
        <color rgb="FF0853EA"/>
        <rFont val="Arial Narrow"/>
        <family val="2"/>
      </rPr>
      <t>providers</t>
    </r>
    <r>
      <rPr>
        <sz val="12"/>
        <rFont val="Arial Narrow"/>
        <family val="2"/>
      </rPr>
      <t xml:space="preserve">; $3,000 individual / $6,000 family </t>
    </r>
    <r>
      <rPr>
        <u/>
        <sz val="12"/>
        <color rgb="FF0853EA"/>
        <rFont val="Arial Narrow"/>
        <family val="2"/>
      </rPr>
      <t>out-of-network</t>
    </r>
    <r>
      <rPr>
        <sz val="12"/>
        <rFont val="Arial Narrow"/>
        <family val="2"/>
      </rPr>
      <t xml:space="preserve"> </t>
    </r>
    <r>
      <rPr>
        <u/>
        <sz val="12"/>
        <color rgb="FF0853EA"/>
        <rFont val="Arial Narrow"/>
        <family val="2"/>
      </rPr>
      <t>providers</t>
    </r>
    <r>
      <rPr>
        <sz val="12"/>
        <rFont val="Arial Narrow"/>
        <family val="2"/>
      </rPr>
      <t>.</t>
    </r>
  </si>
  <si>
    <r>
      <t xml:space="preserve">Generally, you must pay all the costs from </t>
    </r>
    <r>
      <rPr>
        <u/>
        <sz val="12"/>
        <color rgb="FF0853EA"/>
        <rFont val="Arial Narrow"/>
        <family val="2"/>
      </rPr>
      <t>providers</t>
    </r>
    <r>
      <rPr>
        <sz val="12"/>
        <rFont val="Arial Narrow"/>
        <family val="2"/>
      </rPr>
      <t xml:space="preserve"> up to the </t>
    </r>
    <r>
      <rPr>
        <u/>
        <sz val="12"/>
        <color rgb="FF0853EA"/>
        <rFont val="Arial Narrow"/>
        <family val="2"/>
      </rPr>
      <t>deductible</t>
    </r>
    <r>
      <rPr>
        <sz val="12"/>
        <rFont val="Arial Narrow"/>
        <family val="2"/>
      </rPr>
      <t xml:space="preserve"> amount before this </t>
    </r>
    <r>
      <rPr>
        <u/>
        <sz val="12"/>
        <color rgb="FF0853EA"/>
        <rFont val="Arial Narrow"/>
        <family val="2"/>
      </rPr>
      <t>plan</t>
    </r>
    <r>
      <rPr>
        <sz val="12"/>
        <rFont val="Arial Narrow"/>
        <family val="2"/>
      </rPr>
      <t xml:space="preserve"> begins to pay.  If you have other family members on the </t>
    </r>
    <r>
      <rPr>
        <u/>
        <sz val="12"/>
        <color rgb="FF0853EA"/>
        <rFont val="Arial Narrow"/>
        <family val="2"/>
      </rPr>
      <t>plan</t>
    </r>
    <r>
      <rPr>
        <sz val="12"/>
        <rFont val="Arial Narrow"/>
        <family val="2"/>
      </rPr>
      <t xml:space="preserve">, each family member must meet their own individual </t>
    </r>
    <r>
      <rPr>
        <u/>
        <sz val="12"/>
        <color rgb="FF0853EA"/>
        <rFont val="Arial Narrow"/>
        <family val="2"/>
      </rPr>
      <t>deductible</t>
    </r>
    <r>
      <rPr>
        <sz val="12"/>
        <rFont val="Arial Narrow"/>
        <family val="2"/>
      </rPr>
      <t xml:space="preserve"> until the total amount of </t>
    </r>
    <r>
      <rPr>
        <u/>
        <sz val="12"/>
        <color rgb="FF0853EA"/>
        <rFont val="Arial Narrow"/>
        <family val="2"/>
      </rPr>
      <t>deductible</t>
    </r>
    <r>
      <rPr>
        <sz val="12"/>
        <rFont val="Arial Narrow"/>
        <family val="2"/>
      </rPr>
      <t xml:space="preserve"> expenses paid by all family members meets the overall family </t>
    </r>
    <r>
      <rPr>
        <u/>
        <sz val="12"/>
        <color rgb="FF0853EA"/>
        <rFont val="Arial Narrow"/>
        <family val="2"/>
      </rPr>
      <t>deductible</t>
    </r>
    <r>
      <rPr>
        <sz val="12"/>
        <rFont val="Arial Narrow"/>
        <family val="2"/>
      </rPr>
      <t>.</t>
    </r>
  </si>
  <si>
    <r>
      <t xml:space="preserve">Yes. </t>
    </r>
    <r>
      <rPr>
        <u/>
        <sz val="12"/>
        <color rgb="FF0853EA"/>
        <rFont val="Arial Narrow"/>
        <family val="2"/>
      </rPr>
      <t>In-network</t>
    </r>
    <r>
      <rPr>
        <sz val="12"/>
        <rFont val="Arial Narrow"/>
        <family val="2"/>
      </rPr>
      <t xml:space="preserve"> </t>
    </r>
    <r>
      <rPr>
        <u/>
        <sz val="12"/>
        <color rgb="FF0853EA"/>
        <rFont val="Arial Narrow"/>
        <family val="2"/>
      </rPr>
      <t>preventive services</t>
    </r>
    <r>
      <rPr>
        <sz val="12"/>
        <rFont val="Arial Narrow"/>
        <family val="2"/>
      </rPr>
      <t xml:space="preserve"> or </t>
    </r>
    <r>
      <rPr>
        <u/>
        <sz val="12"/>
        <color rgb="FF0853EA"/>
        <rFont val="Arial Narrow"/>
        <family val="2"/>
      </rPr>
      <t>emergency services</t>
    </r>
    <r>
      <rPr>
        <sz val="12"/>
        <rFont val="Arial Narrow"/>
        <family val="2"/>
      </rPr>
      <t>.</t>
    </r>
  </si>
  <si>
    <r>
      <t xml:space="preserve">This </t>
    </r>
    <r>
      <rPr>
        <u/>
        <sz val="12"/>
        <color rgb="FF0853EA"/>
        <rFont val="Arial Narrow"/>
        <family val="2"/>
      </rPr>
      <t>plan</t>
    </r>
    <r>
      <rPr>
        <sz val="12"/>
        <rFont val="Arial Narrow"/>
        <family val="2"/>
      </rPr>
      <t xml:space="preserve"> covers some items and services even if you haven't yet met the </t>
    </r>
    <r>
      <rPr>
        <u/>
        <sz val="12"/>
        <color rgb="FF0853EA"/>
        <rFont val="Arial Narrow"/>
        <family val="2"/>
      </rPr>
      <t>deductible</t>
    </r>
    <r>
      <rPr>
        <sz val="12"/>
        <rFont val="Arial Narrow"/>
        <family val="2"/>
      </rPr>
      <t xml:space="preserve"> amount.  But a </t>
    </r>
    <r>
      <rPr>
        <u/>
        <sz val="12"/>
        <color rgb="FF0853EA"/>
        <rFont val="Arial Narrow"/>
        <family val="2"/>
      </rPr>
      <t>copayment</t>
    </r>
    <r>
      <rPr>
        <sz val="12"/>
        <rFont val="Arial Narrow"/>
        <family val="2"/>
      </rPr>
      <t xml:space="preserve"> or </t>
    </r>
    <r>
      <rPr>
        <u/>
        <sz val="12"/>
        <color rgb="FF0853EA"/>
        <rFont val="Arial Narrow"/>
        <family val="2"/>
      </rPr>
      <t>coinsurance</t>
    </r>
    <r>
      <rPr>
        <sz val="12"/>
        <rFont val="Arial Narrow"/>
        <family val="2"/>
      </rPr>
      <t xml:space="preserve"> may apply.  For example, this </t>
    </r>
    <r>
      <rPr>
        <u/>
        <sz val="12"/>
        <color rgb="FF0853EA"/>
        <rFont val="Arial Narrow"/>
        <family val="2"/>
      </rPr>
      <t>plan</t>
    </r>
    <r>
      <rPr>
        <sz val="12"/>
        <rFont val="Arial Narrow"/>
        <family val="2"/>
      </rPr>
      <t xml:space="preserve"> covers certain </t>
    </r>
    <r>
      <rPr>
        <u/>
        <sz val="12"/>
        <color rgb="FF0853EA"/>
        <rFont val="Arial Narrow"/>
        <family val="2"/>
      </rPr>
      <t>preventive services</t>
    </r>
    <r>
      <rPr>
        <sz val="12"/>
        <rFont val="Arial Narrow"/>
        <family val="2"/>
      </rPr>
      <t xml:space="preserve"> without cost-sharing and before you meet your </t>
    </r>
    <r>
      <rPr>
        <u/>
        <sz val="12"/>
        <color rgb="FF0853EA"/>
        <rFont val="Arial Narrow"/>
        <family val="2"/>
      </rPr>
      <t>deductible</t>
    </r>
    <r>
      <rPr>
        <sz val="12"/>
        <rFont val="Arial Narrow"/>
        <family val="2"/>
      </rPr>
      <t xml:space="preserve">.  See a list of covered </t>
    </r>
    <r>
      <rPr>
        <u/>
        <sz val="12"/>
        <color rgb="FF0853EA"/>
        <rFont val="Arial Narrow"/>
        <family val="2"/>
      </rPr>
      <t>preventive services</t>
    </r>
    <r>
      <rPr>
        <sz val="12"/>
        <rFont val="Arial Narrow"/>
        <family val="2"/>
      </rPr>
      <t xml:space="preserve"> at https://www.healthcare.gov/coverage/preventive-care-benefits/.</t>
    </r>
  </si>
  <si>
    <r>
      <t xml:space="preserve">You don't have to meet </t>
    </r>
    <r>
      <rPr>
        <u/>
        <sz val="12"/>
        <color rgb="FF0853EA"/>
        <rFont val="Arial Narrow"/>
        <family val="2"/>
      </rPr>
      <t>deductibles</t>
    </r>
    <r>
      <rPr>
        <sz val="12"/>
        <rFont val="Arial Narrow"/>
        <family val="2"/>
      </rPr>
      <t xml:space="preserve"> for specific services.</t>
    </r>
  </si>
  <si>
    <r>
      <t xml:space="preserve">For </t>
    </r>
    <r>
      <rPr>
        <u/>
        <sz val="12"/>
        <color rgb="FF0853EA"/>
        <rFont val="Arial Narrow"/>
        <family val="2"/>
      </rPr>
      <t>in-network</t>
    </r>
    <r>
      <rPr>
        <sz val="12"/>
        <rFont val="Arial Narrow"/>
        <family val="2"/>
      </rPr>
      <t xml:space="preserve"> </t>
    </r>
    <r>
      <rPr>
        <u/>
        <sz val="12"/>
        <color rgb="FF0853EA"/>
        <rFont val="Arial Narrow"/>
        <family val="2"/>
      </rPr>
      <t>providers</t>
    </r>
    <r>
      <rPr>
        <sz val="12"/>
        <rFont val="Arial Narrow"/>
        <family val="2"/>
      </rPr>
      <t xml:space="preserve"> $9,200 individual / $18,400 family; for </t>
    </r>
    <r>
      <rPr>
        <u/>
        <sz val="12"/>
        <color rgb="FF0853EA"/>
        <rFont val="Arial Narrow"/>
        <family val="2"/>
      </rPr>
      <t>out-of-network</t>
    </r>
    <r>
      <rPr>
        <sz val="12"/>
        <rFont val="Arial Narrow"/>
        <family val="2"/>
      </rPr>
      <t xml:space="preserve"> </t>
    </r>
    <r>
      <rPr>
        <u/>
        <sz val="12"/>
        <color rgb="FF0853EA"/>
        <rFont val="Arial Narrow"/>
        <family val="2"/>
      </rPr>
      <t>providers</t>
    </r>
    <r>
      <rPr>
        <sz val="12"/>
        <rFont val="Arial Narrow"/>
        <family val="2"/>
      </rPr>
      <t xml:space="preserve"> $9,200 individual / $18,400 family combined </t>
    </r>
    <r>
      <rPr>
        <u/>
        <sz val="12"/>
        <color rgb="FF0853EA"/>
        <rFont val="Arial Narrow"/>
        <family val="2"/>
      </rPr>
      <t>out-of-pocket limit</t>
    </r>
    <r>
      <rPr>
        <sz val="12"/>
        <rFont val="Arial Narrow"/>
        <family val="2"/>
      </rPr>
      <t xml:space="preserve"> for </t>
    </r>
    <r>
      <rPr>
        <u/>
        <sz val="12"/>
        <color rgb="FF0853EA"/>
        <rFont val="Arial Narrow"/>
        <family val="2"/>
      </rPr>
      <t>network</t>
    </r>
    <r>
      <rPr>
        <sz val="12"/>
        <rFont val="Arial Narrow"/>
        <family val="2"/>
      </rPr>
      <t xml:space="preserve"> medical and </t>
    </r>
    <r>
      <rPr>
        <u/>
        <sz val="12"/>
        <color rgb="FF0853EA"/>
        <rFont val="Arial Narrow"/>
        <family val="2"/>
      </rPr>
      <t>prescription drug</t>
    </r>
    <r>
      <rPr>
        <sz val="12"/>
        <rFont val="Arial Narrow"/>
        <family val="2"/>
      </rPr>
      <t>.</t>
    </r>
  </si>
  <si>
    <r>
      <t xml:space="preserve">The </t>
    </r>
    <r>
      <rPr>
        <u/>
        <sz val="12"/>
        <color rgb="FF0853EA"/>
        <rFont val="Arial Narrow"/>
        <family val="2"/>
      </rPr>
      <t>out-of-pocket limit</t>
    </r>
    <r>
      <rPr>
        <sz val="12"/>
        <rFont val="Arial Narrow"/>
        <family val="2"/>
      </rPr>
      <t xml:space="preserve"> is the most you could pay in a year for covered services.  If you have other family members in this </t>
    </r>
    <r>
      <rPr>
        <u/>
        <sz val="12"/>
        <color rgb="FF0853EA"/>
        <rFont val="Arial Narrow"/>
        <family val="2"/>
      </rPr>
      <t>plan</t>
    </r>
    <r>
      <rPr>
        <sz val="12"/>
        <rFont val="Arial Narrow"/>
        <family val="2"/>
      </rPr>
      <t xml:space="preserve">, they have to meet their own </t>
    </r>
    <r>
      <rPr>
        <u/>
        <sz val="12"/>
        <color rgb="FF0853EA"/>
        <rFont val="Arial Narrow"/>
        <family val="2"/>
      </rPr>
      <t>out-of-pocket limits</t>
    </r>
    <r>
      <rPr>
        <sz val="12"/>
        <rFont val="Arial Narrow"/>
        <family val="2"/>
      </rPr>
      <t xml:space="preserve"> until the overall family </t>
    </r>
    <r>
      <rPr>
        <u/>
        <sz val="12"/>
        <color rgb="FF0853EA"/>
        <rFont val="Arial Narrow"/>
        <family val="2"/>
      </rPr>
      <t>out-of-pocket limit</t>
    </r>
    <r>
      <rPr>
        <sz val="12"/>
        <rFont val="Arial Narrow"/>
        <family val="2"/>
      </rPr>
      <t xml:space="preserve"> has been met.</t>
    </r>
  </si>
  <si>
    <r>
      <t>Premiums</t>
    </r>
    <r>
      <rPr>
        <sz val="12"/>
        <rFont val="Arial Narrow"/>
        <family val="2"/>
      </rPr>
      <t xml:space="preserve">, </t>
    </r>
    <r>
      <rPr>
        <u/>
        <sz val="12"/>
        <color rgb="FF0853EA"/>
        <rFont val="Arial Narrow"/>
        <family val="2"/>
      </rPr>
      <t>balance billing</t>
    </r>
    <r>
      <rPr>
        <sz val="12"/>
        <rFont val="Arial Narrow"/>
        <family val="2"/>
      </rPr>
      <t xml:space="preserve"> charges, and health care this </t>
    </r>
    <r>
      <rPr>
        <u/>
        <sz val="12"/>
        <color rgb="FF0853EA"/>
        <rFont val="Arial Narrow"/>
        <family val="2"/>
      </rPr>
      <t>plan</t>
    </r>
    <r>
      <rPr>
        <sz val="12"/>
        <rFont val="Arial Narrow"/>
        <family val="2"/>
      </rPr>
      <t xml:space="preserve"> doesn't cover.</t>
    </r>
  </si>
  <si>
    <r>
      <t xml:space="preserve">Even though you pay these expenses, they don't count toward the </t>
    </r>
    <r>
      <rPr>
        <u/>
        <sz val="12"/>
        <color rgb="FF0853EA"/>
        <rFont val="Arial Narrow"/>
        <family val="2"/>
      </rPr>
      <t>out-of-pocket limit</t>
    </r>
    <r>
      <rPr>
        <sz val="12"/>
        <rFont val="Arial Narrow"/>
        <family val="2"/>
      </rPr>
      <t>.</t>
    </r>
  </si>
  <si>
    <r>
      <t xml:space="preserve">Yes. For a list of </t>
    </r>
    <r>
      <rPr>
        <u/>
        <sz val="12"/>
        <color rgb="FF0853EA"/>
        <rFont val="Arial Narrow"/>
        <family val="2"/>
      </rPr>
      <t>in-network</t>
    </r>
    <r>
      <rPr>
        <sz val="12"/>
        <rFont val="Arial Narrow"/>
        <family val="2"/>
      </rPr>
      <t xml:space="preserve"> </t>
    </r>
    <r>
      <rPr>
        <u/>
        <sz val="12"/>
        <color rgb="FF0853EA"/>
        <rFont val="Arial Narrow"/>
        <family val="2"/>
      </rPr>
      <t>providers</t>
    </r>
    <r>
      <rPr>
        <sz val="12"/>
        <rFont val="Arial Narrow"/>
        <family val="2"/>
      </rPr>
      <t>, see capbluecross.com or call 1-800-962-2242.</t>
    </r>
  </si>
  <si>
    <r>
      <t xml:space="preserve">This </t>
    </r>
    <r>
      <rPr>
        <u/>
        <sz val="12"/>
        <color rgb="FF0853EA"/>
        <rFont val="Arial Narrow"/>
        <family val="2"/>
      </rPr>
      <t>plan</t>
    </r>
    <r>
      <rPr>
        <sz val="12"/>
        <rFont val="Arial Narrow"/>
        <family val="2"/>
      </rPr>
      <t xml:space="preserve"> uses a </t>
    </r>
    <r>
      <rPr>
        <u/>
        <sz val="12"/>
        <color rgb="FF0853EA"/>
        <rFont val="Arial Narrow"/>
        <family val="2"/>
      </rPr>
      <t>provider</t>
    </r>
    <r>
      <rPr>
        <sz val="12"/>
        <rFont val="Arial Narrow"/>
        <family val="2"/>
      </rPr>
      <t xml:space="preserve"> </t>
    </r>
    <r>
      <rPr>
        <u/>
        <sz val="12"/>
        <color rgb="FF0853EA"/>
        <rFont val="Arial Narrow"/>
        <family val="2"/>
      </rPr>
      <t>network</t>
    </r>
    <r>
      <rPr>
        <sz val="12"/>
        <rFont val="Arial Narrow"/>
        <family val="2"/>
      </rPr>
      <t xml:space="preserve">.  You will pay less if you use a </t>
    </r>
    <r>
      <rPr>
        <u/>
        <sz val="12"/>
        <color rgb="FF0853EA"/>
        <rFont val="Arial Narrow"/>
        <family val="2"/>
      </rPr>
      <t>provider</t>
    </r>
    <r>
      <rPr>
        <sz val="12"/>
        <rFont val="Arial Narrow"/>
        <family val="2"/>
      </rPr>
      <t xml:space="preserve"> in the </t>
    </r>
    <r>
      <rPr>
        <u/>
        <sz val="12"/>
        <color rgb="FF0853EA"/>
        <rFont val="Arial Narrow"/>
        <family val="2"/>
      </rPr>
      <t>plan's</t>
    </r>
    <r>
      <rPr>
        <sz val="12"/>
        <rFont val="Arial Narrow"/>
        <family val="2"/>
      </rPr>
      <t xml:space="preserve"> </t>
    </r>
    <r>
      <rPr>
        <u/>
        <sz val="12"/>
        <color rgb="FF0853EA"/>
        <rFont val="Arial Narrow"/>
        <family val="2"/>
      </rPr>
      <t>network</t>
    </r>
    <r>
      <rPr>
        <sz val="12"/>
        <rFont val="Arial Narrow"/>
        <family val="2"/>
      </rPr>
      <t xml:space="preserve">.  You will pay the most if you use an </t>
    </r>
    <r>
      <rPr>
        <u/>
        <sz val="12"/>
        <color rgb="FF0853EA"/>
        <rFont val="Arial Narrow"/>
        <family val="2"/>
      </rPr>
      <t>out-of-network</t>
    </r>
    <r>
      <rPr>
        <sz val="12"/>
        <rFont val="Arial Narrow"/>
        <family val="2"/>
      </rPr>
      <t xml:space="preserve"> </t>
    </r>
    <r>
      <rPr>
        <u/>
        <sz val="12"/>
        <color rgb="FF0853EA"/>
        <rFont val="Arial Narrow"/>
        <family val="2"/>
      </rPr>
      <t>provider</t>
    </r>
    <r>
      <rPr>
        <sz val="12"/>
        <rFont val="Arial Narrow"/>
        <family val="2"/>
      </rPr>
      <t xml:space="preserve">, and you might receive a bill from a </t>
    </r>
    <r>
      <rPr>
        <u/>
        <sz val="12"/>
        <color rgb="FF0853EA"/>
        <rFont val="Arial Narrow"/>
        <family val="2"/>
      </rPr>
      <t>provider</t>
    </r>
    <r>
      <rPr>
        <sz val="12"/>
        <rFont val="Arial Narrow"/>
        <family val="2"/>
      </rPr>
      <t xml:space="preserve"> for the difference between the </t>
    </r>
    <r>
      <rPr>
        <u/>
        <sz val="12"/>
        <color rgb="FF0853EA"/>
        <rFont val="Arial Narrow"/>
        <family val="2"/>
      </rPr>
      <t>provider's</t>
    </r>
    <r>
      <rPr>
        <sz val="12"/>
        <rFont val="Arial Narrow"/>
        <family val="2"/>
      </rPr>
      <t xml:space="preserve"> charge and what your </t>
    </r>
    <r>
      <rPr>
        <u/>
        <sz val="12"/>
        <color rgb="FF0853EA"/>
        <rFont val="Arial Narrow"/>
        <family val="2"/>
      </rPr>
      <t>plan</t>
    </r>
    <r>
      <rPr>
        <sz val="12"/>
        <rFont val="Arial Narrow"/>
        <family val="2"/>
      </rPr>
      <t xml:space="preserve"> pays (</t>
    </r>
    <r>
      <rPr>
        <u/>
        <sz val="12"/>
        <color rgb="FF0853EA"/>
        <rFont val="Arial Narrow"/>
        <family val="2"/>
      </rPr>
      <t>balance billing</t>
    </r>
    <r>
      <rPr>
        <sz val="12"/>
        <rFont val="Arial Narrow"/>
        <family val="2"/>
      </rPr>
      <t xml:space="preserve">).  Be aware your </t>
    </r>
    <r>
      <rPr>
        <u/>
        <sz val="12"/>
        <color rgb="FF0853EA"/>
        <rFont val="Arial Narrow"/>
        <family val="2"/>
      </rPr>
      <t>network</t>
    </r>
    <r>
      <rPr>
        <sz val="12"/>
        <rFont val="Arial Narrow"/>
        <family val="2"/>
      </rPr>
      <t xml:space="preserve"> </t>
    </r>
    <r>
      <rPr>
        <u/>
        <sz val="12"/>
        <color rgb="FF0853EA"/>
        <rFont val="Arial Narrow"/>
        <family val="2"/>
      </rPr>
      <t>provider</t>
    </r>
    <r>
      <rPr>
        <sz val="12"/>
        <rFont val="Arial Narrow"/>
        <family val="2"/>
      </rPr>
      <t xml:space="preserve"> might use an </t>
    </r>
    <r>
      <rPr>
        <u/>
        <sz val="12"/>
        <color rgb="FF0853EA"/>
        <rFont val="Arial Narrow"/>
        <family val="2"/>
      </rPr>
      <t>out-of-network</t>
    </r>
    <r>
      <rPr>
        <sz val="12"/>
        <rFont val="Arial Narrow"/>
        <family val="2"/>
      </rPr>
      <t xml:space="preserve"> </t>
    </r>
    <r>
      <rPr>
        <u/>
        <sz val="12"/>
        <color rgb="FF0853EA"/>
        <rFont val="Arial Narrow"/>
        <family val="2"/>
      </rPr>
      <t>provider</t>
    </r>
    <r>
      <rPr>
        <sz val="12"/>
        <rFont val="Arial Narrow"/>
        <family val="2"/>
      </rPr>
      <t xml:space="preserve"> for some services (such as lab work).  Check with your </t>
    </r>
    <r>
      <rPr>
        <u/>
        <sz val="12"/>
        <color rgb="FF0853EA"/>
        <rFont val="Arial Narrow"/>
        <family val="2"/>
      </rPr>
      <t>provider</t>
    </r>
    <r>
      <rPr>
        <sz val="12"/>
        <rFont val="Arial Narrow"/>
        <family val="2"/>
      </rPr>
      <t xml:space="preserve"> before you get services.</t>
    </r>
  </si>
  <si>
    <r>
      <t xml:space="preserve">You can see the </t>
    </r>
    <r>
      <rPr>
        <u/>
        <sz val="12"/>
        <color rgb="FF0853EA"/>
        <rFont val="Arial Narrow"/>
        <family val="2"/>
      </rPr>
      <t>specialist</t>
    </r>
    <r>
      <rPr>
        <sz val="12"/>
        <rFont val="Arial Narrow"/>
        <family val="2"/>
      </rPr>
      <t xml:space="preserve"> you choose without a </t>
    </r>
    <r>
      <rPr>
        <u/>
        <sz val="12"/>
        <color rgb="FF0853EA"/>
        <rFont val="Arial Narrow"/>
        <family val="2"/>
      </rPr>
      <t>referral</t>
    </r>
    <r>
      <rPr>
        <sz val="12"/>
        <rFont val="Arial Narrow"/>
        <family val="2"/>
      </rPr>
      <t>.</t>
    </r>
  </si>
  <si>
    <r>
      <t xml:space="preserve">If you need drugs to treat your illness or condition. More information about </t>
    </r>
    <r>
      <rPr>
        <b/>
        <u/>
        <sz val="12"/>
        <color rgb="FF0853EA"/>
        <rFont val="Arial Narrow"/>
        <family val="2"/>
      </rPr>
      <t>prescription drug</t>
    </r>
    <r>
      <rPr>
        <b/>
        <sz val="12"/>
        <rFont val="Arial Narrow"/>
        <family val="2"/>
      </rPr>
      <t xml:space="preserve"> </t>
    </r>
    <r>
      <rPr>
        <b/>
        <u/>
        <sz val="12"/>
        <color rgb="FF0853EA"/>
        <rFont val="Arial Narrow"/>
        <family val="2"/>
      </rPr>
      <t>coverage</t>
    </r>
    <r>
      <rPr>
        <b/>
        <sz val="12"/>
        <rFont val="Arial Narrow"/>
        <family val="2"/>
      </rPr>
      <t xml:space="preserve"> is available by calling 1-800-962-2242</t>
    </r>
  </si>
  <si>
    <r>
      <t xml:space="preserve">$35 </t>
    </r>
    <r>
      <rPr>
        <u/>
        <sz val="12"/>
        <color rgb="FF0853EA"/>
        <rFont val="Arial Narrow"/>
        <family val="2"/>
      </rPr>
      <t>copayment</t>
    </r>
    <r>
      <rPr>
        <sz val="12"/>
        <rFont val="Arial Narrow"/>
        <family val="2"/>
      </rPr>
      <t>/visit</t>
    </r>
  </si>
  <si>
    <r>
      <t xml:space="preserve">$45 </t>
    </r>
    <r>
      <rPr>
        <u/>
        <sz val="12"/>
        <color rgb="FF0853EA"/>
        <rFont val="Arial Narrow"/>
        <family val="2"/>
      </rPr>
      <t>copayment</t>
    </r>
    <r>
      <rPr>
        <sz val="12"/>
        <rFont val="Arial Narrow"/>
        <family val="2"/>
      </rPr>
      <t>/visit</t>
    </r>
  </si>
  <si>
    <r>
      <t xml:space="preserve">$200 </t>
    </r>
    <r>
      <rPr>
        <u/>
        <sz val="12"/>
        <color rgb="FF0853EA"/>
        <rFont val="Arial Narrow"/>
        <family val="2"/>
      </rPr>
      <t>copayment</t>
    </r>
    <r>
      <rPr>
        <sz val="12"/>
        <rFont val="Arial Narrow"/>
        <family val="2"/>
      </rPr>
      <t>/service</t>
    </r>
  </si>
  <si>
    <r>
      <t xml:space="preserve">$40 </t>
    </r>
    <r>
      <rPr>
        <u/>
        <sz val="12"/>
        <color rgb="FF0853EA"/>
        <rFont val="Arial Narrow"/>
        <family val="2"/>
      </rPr>
      <t>copayment</t>
    </r>
    <r>
      <rPr>
        <sz val="12"/>
        <rFont val="Arial Narrow"/>
        <family val="2"/>
      </rPr>
      <t>/service</t>
    </r>
  </si>
  <si>
    <r>
      <t xml:space="preserve">$30 </t>
    </r>
    <r>
      <rPr>
        <u/>
        <sz val="12"/>
        <color rgb="FF0853EA"/>
        <rFont val="Arial Narrow"/>
        <family val="2"/>
      </rPr>
      <t>copayment</t>
    </r>
    <r>
      <rPr>
        <sz val="12"/>
        <rFont val="Arial Narrow"/>
        <family val="2"/>
      </rPr>
      <t>/visit</t>
    </r>
  </si>
  <si>
    <r>
      <t xml:space="preserve">40% </t>
    </r>
    <r>
      <rPr>
        <u/>
        <sz val="12"/>
        <color rgb="FF0853EA"/>
        <rFont val="Arial Narrow"/>
        <family val="2"/>
      </rPr>
      <t>coinsurance</t>
    </r>
  </si>
  <si>
    <r>
      <t xml:space="preserve">Preventive Pediatric Immunizations - </t>
    </r>
    <r>
      <rPr>
        <u/>
        <sz val="12"/>
        <color rgb="FF0853EA"/>
        <rFont val="Arial Narrow"/>
        <family val="2"/>
      </rPr>
      <t>deductible</t>
    </r>
    <r>
      <rPr>
        <sz val="12"/>
        <rFont val="Arial Narrow"/>
        <family val="2"/>
      </rPr>
      <t xml:space="preserve"> waived both INN and OONYou may have to pay for services that aren't preventive.  Ask your </t>
    </r>
    <r>
      <rPr>
        <u/>
        <sz val="12"/>
        <color rgb="FF0853EA"/>
        <rFont val="Arial Narrow"/>
        <family val="2"/>
      </rPr>
      <t>provider</t>
    </r>
    <r>
      <rPr>
        <sz val="12"/>
        <rFont val="Arial Narrow"/>
        <family val="2"/>
      </rPr>
      <t xml:space="preserve"> if the services you need are preventive.  Then check what your </t>
    </r>
    <r>
      <rPr>
        <u/>
        <sz val="12"/>
        <color rgb="FF0853EA"/>
        <rFont val="Arial Narrow"/>
        <family val="2"/>
      </rPr>
      <t>plan</t>
    </r>
    <r>
      <rPr>
        <sz val="12"/>
        <rFont val="Arial Narrow"/>
        <family val="2"/>
      </rPr>
      <t xml:space="preserve"> will pay for.</t>
    </r>
  </si>
  <si>
    <r>
      <t xml:space="preserve">*See </t>
    </r>
    <r>
      <rPr>
        <u/>
        <sz val="12"/>
        <color rgb="FF0853EA"/>
        <rFont val="Arial Narrow"/>
        <family val="2"/>
      </rPr>
      <t>preauthorization</t>
    </r>
    <r>
      <rPr>
        <sz val="12"/>
        <rFont val="Arial Narrow"/>
        <family val="2"/>
      </rPr>
      <t xml:space="preserve"> schedule attached to your </t>
    </r>
    <r>
      <rPr>
        <u/>
        <sz val="12"/>
        <color rgb="FF0853EA"/>
        <rFont val="Arial Narrow"/>
        <family val="2"/>
      </rPr>
      <t>plan</t>
    </r>
    <r>
      <rPr>
        <sz val="12"/>
        <rFont val="Arial Narrow"/>
        <family val="2"/>
      </rPr>
      <t xml:space="preserve"> document.</t>
    </r>
  </si>
  <si>
    <r>
      <t xml:space="preserve">Services at </t>
    </r>
    <r>
      <rPr>
        <u/>
        <sz val="12"/>
        <color rgb="FF0853EA"/>
        <rFont val="Arial Narrow"/>
        <family val="2"/>
      </rPr>
      <t>out-of-network</t>
    </r>
    <r>
      <rPr>
        <sz val="12"/>
        <rFont val="Arial Narrow"/>
        <family val="2"/>
      </rPr>
      <t xml:space="preserve"> ambulatory surgical facilities 40%  </t>
    </r>
    <r>
      <rPr>
        <u/>
        <sz val="12"/>
        <color rgb="FF0853EA"/>
        <rFont val="Arial Narrow"/>
        <family val="2"/>
      </rPr>
      <t>coinsurance</t>
    </r>
    <r>
      <rPr>
        <sz val="12"/>
        <rFont val="Arial Narrow"/>
        <family val="2"/>
      </rPr>
      <t>.</t>
    </r>
  </si>
  <si>
    <r>
      <t>Deductible</t>
    </r>
    <r>
      <rPr>
        <sz val="12"/>
        <rFont val="Arial Narrow"/>
        <family val="2"/>
      </rPr>
      <t xml:space="preserve"> does not apply.  </t>
    </r>
    <r>
      <rPr>
        <u/>
        <sz val="12"/>
        <color rgb="FF0853EA"/>
        <rFont val="Arial Narrow"/>
        <family val="2"/>
      </rPr>
      <t>Copayment</t>
    </r>
    <r>
      <rPr>
        <sz val="12"/>
        <rFont val="Arial Narrow"/>
        <family val="2"/>
      </rPr>
      <t xml:space="preserve"> waived if admitted inpatient.</t>
    </r>
  </si>
  <si>
    <r>
      <t xml:space="preserve">Emergency Ambulance covered at 100% after </t>
    </r>
    <r>
      <rPr>
        <u/>
        <sz val="12"/>
        <color rgb="FF0853EA"/>
        <rFont val="Arial Narrow"/>
        <family val="2"/>
      </rPr>
      <t>in-network</t>
    </r>
    <r>
      <rPr>
        <sz val="12"/>
        <rFont val="Arial Narrow"/>
        <family val="2"/>
      </rPr>
      <t xml:space="preserve"> </t>
    </r>
    <r>
      <rPr>
        <u/>
        <sz val="12"/>
        <color rgb="FF0853EA"/>
        <rFont val="Arial Narrow"/>
        <family val="2"/>
      </rPr>
      <t>deductible</t>
    </r>
    <r>
      <rPr>
        <sz val="12"/>
        <rFont val="Arial Narrow"/>
        <family val="2"/>
      </rPr>
      <t xml:space="preserve"> for both INN and OON</t>
    </r>
  </si>
  <si>
    <r>
      <t>Deductible</t>
    </r>
    <r>
      <rPr>
        <sz val="12"/>
        <rFont val="Arial Narrow"/>
        <family val="2"/>
      </rPr>
      <t xml:space="preserve"> does not apply for services at </t>
    </r>
    <r>
      <rPr>
        <u/>
        <sz val="12"/>
        <color rgb="FF0853EA"/>
        <rFont val="Arial Narrow"/>
        <family val="2"/>
      </rPr>
      <t>in-network</t>
    </r>
    <r>
      <rPr>
        <sz val="12"/>
        <rFont val="Arial Narrow"/>
        <family val="2"/>
      </rPr>
      <t xml:space="preserve"> </t>
    </r>
    <r>
      <rPr>
        <u/>
        <sz val="12"/>
        <color rgb="FF0853EA"/>
        <rFont val="Arial Narrow"/>
        <family val="2"/>
      </rPr>
      <t>providers</t>
    </r>
    <r>
      <rPr>
        <sz val="12"/>
        <rFont val="Arial Narrow"/>
        <family val="2"/>
      </rPr>
      <t>.</t>
    </r>
  </si>
  <si>
    <r>
      <t xml:space="preserve">Depending on the type of services, a </t>
    </r>
    <r>
      <rPr>
        <u/>
        <sz val="12"/>
        <color rgb="FF0853EA"/>
        <rFont val="Arial Narrow"/>
        <family val="2"/>
      </rPr>
      <t>copayment</t>
    </r>
    <r>
      <rPr>
        <sz val="12"/>
        <rFont val="Arial Narrow"/>
        <family val="2"/>
      </rPr>
      <t xml:space="preserve">, </t>
    </r>
    <r>
      <rPr>
        <u/>
        <sz val="12"/>
        <color rgb="FF0853EA"/>
        <rFont val="Arial Narrow"/>
        <family val="2"/>
      </rPr>
      <t>coinsurance</t>
    </r>
    <r>
      <rPr>
        <sz val="12"/>
        <rFont val="Arial Narrow"/>
        <family val="2"/>
      </rPr>
      <t xml:space="preserve">, or </t>
    </r>
    <r>
      <rPr>
        <u/>
        <sz val="12"/>
        <color rgb="FF0853EA"/>
        <rFont val="Arial Narrow"/>
        <family val="2"/>
      </rPr>
      <t>deductible</t>
    </r>
    <r>
      <rPr>
        <sz val="12"/>
        <rFont val="Arial Narrow"/>
        <family val="2"/>
      </rPr>
      <t xml:space="preserve"> may apply.</t>
    </r>
  </si>
  <si>
    <r>
      <t xml:space="preserve">90 visit limit per benefit period.  *See </t>
    </r>
    <r>
      <rPr>
        <u/>
        <sz val="12"/>
        <color rgb="FF0853EA"/>
        <rFont val="Arial Narrow"/>
        <family val="2"/>
      </rPr>
      <t>preauthorization</t>
    </r>
    <r>
      <rPr>
        <sz val="12"/>
        <rFont val="Arial Narrow"/>
        <family val="2"/>
      </rPr>
      <t xml:space="preserve"> schedule attached to your </t>
    </r>
    <r>
      <rPr>
        <u/>
        <sz val="12"/>
        <color rgb="FF0853EA"/>
        <rFont val="Arial Narrow"/>
        <family val="2"/>
      </rPr>
      <t>plan</t>
    </r>
    <r>
      <rPr>
        <sz val="12"/>
        <rFont val="Arial Narrow"/>
        <family val="2"/>
      </rPr>
      <t xml:space="preserve"> document.</t>
    </r>
  </si>
  <si>
    <r>
      <t xml:space="preserve">In-network Provider </t>
    </r>
    <r>
      <rPr>
        <sz val="12"/>
        <color theme="0"/>
        <rFont val="Arial Narrow"/>
        <family val="2"/>
      </rPr>
      <t xml:space="preserve">
</t>
    </r>
    <r>
      <rPr>
        <b/>
        <sz val="12"/>
        <color theme="0"/>
        <rFont val="Arial Narrow"/>
        <family val="2"/>
      </rPr>
      <t>(You will pay the least)</t>
    </r>
  </si>
  <si>
    <r>
      <t xml:space="preserve">Out-of-network Provider </t>
    </r>
    <r>
      <rPr>
        <sz val="12"/>
        <color theme="0"/>
        <rFont val="Arial Narrow"/>
        <family val="2"/>
      </rPr>
      <t xml:space="preserve">
</t>
    </r>
    <r>
      <rPr>
        <b/>
        <sz val="12"/>
        <color theme="0"/>
        <rFont val="Arial Narrow"/>
        <family val="2"/>
      </rPr>
      <t>(You will pay the most)</t>
    </r>
  </si>
  <si>
    <r>
      <t>Specialist</t>
    </r>
    <r>
      <rPr>
        <b/>
        <sz val="12"/>
        <color rgb="FF0853EA"/>
        <rFont val="Arial Narrow"/>
        <family val="2"/>
      </rPr>
      <t xml:space="preserve"> </t>
    </r>
    <r>
      <rPr>
        <b/>
        <u/>
        <sz val="12"/>
        <color rgb="FF0853EA"/>
        <rFont val="Arial Narrow"/>
        <family val="2"/>
      </rPr>
      <t>copayment</t>
    </r>
  </si>
  <si>
    <r>
      <t xml:space="preserve">Is: 1-866-444-EBSA (3272) or </t>
    </r>
    <r>
      <rPr>
        <u/>
        <sz val="12"/>
        <color rgb="FF0853EA"/>
        <rFont val="Arial Narrow"/>
        <family val="2"/>
      </rPr>
      <t>www.dol.gov/ebsa/healthreform</t>
    </r>
    <r>
      <rPr>
        <sz val="12"/>
        <color rgb="FF000000"/>
        <rFont val="Arial Narrow"/>
        <family val="2"/>
      </rPr>
      <t xml:space="preserve">. Other coverage options may be available to you too, including buying individual insurance coverage through the Health Insurance </t>
    </r>
    <r>
      <rPr>
        <u/>
        <sz val="12"/>
        <color rgb="FF0853EA"/>
        <rFont val="Arial Narrow"/>
        <family val="2"/>
      </rPr>
      <t>Marketplace</t>
    </r>
    <r>
      <rPr>
        <sz val="12"/>
        <color rgb="FF000000"/>
        <rFont val="Arial Narrow"/>
        <family val="2"/>
      </rPr>
      <t xml:space="preserve">. For more information about the </t>
    </r>
    <r>
      <rPr>
        <u/>
        <sz val="12"/>
        <color rgb="FF0853EA"/>
        <rFont val="Arial Narrow"/>
        <family val="2"/>
      </rPr>
      <t>Marketplace</t>
    </r>
    <r>
      <rPr>
        <sz val="12"/>
        <color rgb="FF000000"/>
        <rFont val="Arial Narrow"/>
        <family val="2"/>
      </rPr>
      <t xml:space="preserve">, visit </t>
    </r>
    <r>
      <rPr>
        <u/>
        <sz val="12"/>
        <color rgb="FF0853EA"/>
        <rFont val="Arial Narrow"/>
        <family val="2"/>
      </rPr>
      <t>pennie.com</t>
    </r>
    <r>
      <rPr>
        <sz val="12"/>
        <color rgb="FF000000"/>
        <rFont val="Arial Narrow"/>
        <family val="2"/>
      </rPr>
      <t xml:space="preserve"> or call 1-844-844-8040.</t>
    </r>
  </si>
  <si>
    <r>
      <t xml:space="preserve">Assistance, contact: Capital Blue Cross at 1-800-962-2242 or the Department of Labor’s Employee Benefits Security Administration at 1-866-444-EBSA (3272) or </t>
    </r>
    <r>
      <rPr>
        <u/>
        <sz val="12"/>
        <color rgb="FF0853EA"/>
        <rFont val="Arial Narrow"/>
        <family val="2"/>
      </rPr>
      <t>www.dol.gov/ebsa/healthreform</t>
    </r>
    <r>
      <rPr>
        <sz val="12"/>
        <color rgb="FF000000"/>
        <rFont val="Arial Narrow"/>
        <family val="2"/>
      </rPr>
      <t>.</t>
    </r>
  </si>
  <si>
    <t>{Reset for merger}</t>
  </si>
  <si>
    <t>Not co</t>
  </si>
  <si>
    <t>Depending on the type of ser</t>
  </si>
  <si>
    <t>Physical 20, speech 12 and o</t>
  </si>
  <si>
    <t xml:space="preserve">Depending on the type of services, a </t>
  </si>
  <si>
    <r>
      <t xml:space="preserve">*For more information about preauthorization, see the requirements document at </t>
    </r>
    <r>
      <rPr>
        <u/>
        <sz val="10.5"/>
        <color rgb="FF0853EA"/>
        <rFont val="Arial Narrow"/>
        <family val="2"/>
      </rPr>
      <t>https://www.capbluecross.com/preauthorization</t>
    </r>
    <r>
      <rPr>
        <sz val="10.5"/>
        <rFont val="Arial Narrow"/>
        <family val="2"/>
      </rPr>
      <t>.</t>
    </r>
  </si>
  <si>
    <t>00531998-PPO_no drug-2025-Jan-1-All(1)-2024-Dec-2.xlsx</t>
  </si>
  <si>
    <t>Retail or Phoebe Pharmacy     1- 30 days supply:         $10</t>
  </si>
  <si>
    <t>Phoebe Pharmacy                 90 days supply:         $25</t>
  </si>
  <si>
    <t xml:space="preserve">Plan pays 100% for generic preventive drugs on the Prime Preventive Medication List. All 90 days supply retail must go through Phoebe Pharmacy only. </t>
  </si>
  <si>
    <t>NA</t>
  </si>
  <si>
    <t>Retail or Phoebe Pharmacy     1- 30 days supply:         $50</t>
  </si>
  <si>
    <t>Phoebe Pharmacy                 90 days supply:         $100</t>
  </si>
  <si>
    <t>Retail or Phoebe Pharmacy     1- 30 days supply:         $70</t>
  </si>
  <si>
    <t>Phoebe Pharmacy                 90 days supply:         $145</t>
  </si>
  <si>
    <t xml:space="preserve">Brand medications on the Prime Preventive Medication List will bypass the deductible and pay at the applicable coinsurance.  All 90 days supply retail must go through Phoebe Pharmacy only.  If a generic drug is available and you choose the brand, you will pay the cost of the difference between the generic and brand-name drug, plus the applicable coinsurance. </t>
  </si>
  <si>
    <t>For specialty medications please contact Optimed Health Partners contact center at:   877.884.0998.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</si>
</sst>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d/yyyy;@"/>
    <numFmt numFmtId="165" formatCode="&quot;$&quot;#,##0"/>
    <numFmt numFmtId="166" formatCode="_(&quot;$&quot;* #,##0_);_(&quot;$&quot;* \(#,##0\);_(&quot;$&quot;* &quot;-&quot;??_);_(@_)"/>
  </numFmts>
  <fonts count="62" x14ac:knownFonts="1">
    <font>
      <sz val="10"/>
      <name val="Arial"/>
    </font>
    <font>
      <b/>
      <sz val="10"/>
      <name val="Arial"/>
      <family val="2"/>
    </font>
    <font>
      <i/>
      <sz val="8"/>
      <name val="Arial"/>
      <family val="2"/>
    </font>
    <font>
      <b/>
      <sz val="12"/>
      <name val="Arial"/>
      <family val="2"/>
    </font>
    <font>
      <u val="singleAccounting"/>
      <sz val="10"/>
      <name val="Arial"/>
      <family val="2"/>
    </font>
    <font>
      <sz val="10"/>
      <color indexed="12"/>
      <name val="Arial"/>
      <family val="2"/>
    </font>
    <font>
      <sz val="8"/>
      <color indexed="12"/>
      <name val="Arial"/>
      <family val="2"/>
    </font>
    <font>
      <b/>
      <sz val="8"/>
      <color indexed="81"/>
      <name val="Tahoma"/>
      <family val="2"/>
    </font>
    <font>
      <sz val="8"/>
      <color indexed="81"/>
      <name val="Tahoma"/>
      <family val="2"/>
    </font>
    <font>
      <sz val="10"/>
      <name val="Arial"/>
      <family val="2"/>
    </font>
    <font>
      <sz val="12"/>
      <name val="Arial Narrow"/>
      <family val="2"/>
    </font>
    <font>
      <b/>
      <sz val="12"/>
      <name val="Arial Narrow"/>
      <family val="2"/>
    </font>
    <font>
      <b/>
      <sz val="12"/>
      <color rgb="FF0070C0"/>
      <name val="Arial Narrow"/>
      <family val="2"/>
    </font>
    <font>
      <b/>
      <u/>
      <sz val="12"/>
      <color rgb="FF0853EA"/>
      <name val="Arial Narrow"/>
      <family val="2"/>
    </font>
    <font>
      <u/>
      <sz val="12"/>
      <color rgb="FF0853EA"/>
      <name val="Arial Narrow"/>
      <family val="2"/>
    </font>
    <font>
      <b/>
      <sz val="12"/>
      <color theme="0"/>
      <name val="Arial Narrow"/>
      <family val="2"/>
    </font>
    <font>
      <sz val="10"/>
      <name val="Arial Narrow"/>
      <family val="2"/>
    </font>
    <font>
      <b/>
      <sz val="12"/>
      <color rgb="FF00B0F0"/>
      <name val="Arial Narrow"/>
      <family val="2"/>
    </font>
    <font>
      <b/>
      <sz val="12"/>
      <color rgb="FF0853EA"/>
      <name val="Arial Narrow"/>
      <family val="2"/>
    </font>
    <font>
      <sz val="12"/>
      <color rgb="FF0853EA"/>
      <name val="Arial Narrow"/>
      <family val="2"/>
    </font>
    <font>
      <sz val="12"/>
      <color rgb="FF000000"/>
      <name val="Arial Narrow"/>
      <family val="2"/>
    </font>
    <font>
      <u/>
      <sz val="10"/>
      <color theme="10"/>
      <name val="Arial"/>
      <family val="2"/>
    </font>
    <font>
      <sz val="9"/>
      <color indexed="81"/>
      <name val="Tahoma"/>
      <family val="2"/>
    </font>
    <font>
      <b/>
      <sz val="9"/>
      <color indexed="81"/>
      <name val="Tahoma"/>
      <family val="2"/>
    </font>
    <font>
      <b/>
      <sz val="12"/>
      <color rgb="FF0775A8"/>
      <name val="Arial Narrow"/>
      <family val="2"/>
    </font>
    <font>
      <b/>
      <sz val="12"/>
      <color rgb="FF0080BE"/>
      <name val="Arial Narrow"/>
      <family val="2"/>
    </font>
    <font>
      <u/>
      <sz val="12"/>
      <color rgb="FF000000"/>
      <name val="Arial Narrow"/>
      <family val="2"/>
    </font>
    <font>
      <sz val="12"/>
      <color rgb="FF0775A8"/>
      <name val="Arial Narrow"/>
      <family val="2"/>
    </font>
    <font>
      <i/>
      <sz val="12"/>
      <color rgb="FF0775A8"/>
      <name val="Arial Narrow"/>
      <family val="2"/>
    </font>
    <font>
      <b/>
      <sz val="12"/>
      <color rgb="FF000000"/>
      <name val="Arial Narrow"/>
      <family val="2"/>
    </font>
    <font>
      <sz val="12"/>
      <color rgb="FF006699"/>
      <name val="Wingdings"/>
      <charset val="2"/>
    </font>
    <font>
      <i/>
      <sz val="12"/>
      <color rgb="FF000000"/>
      <name val="Arial Narrow"/>
      <family val="2"/>
    </font>
    <font>
      <sz val="11.5"/>
      <name val="Arial Narrow"/>
      <family val="2"/>
    </font>
    <font>
      <i/>
      <sz val="11.5"/>
      <name val="Arial Narrow"/>
      <family val="2"/>
    </font>
    <font>
      <sz val="10"/>
      <name val="Arial"/>
      <family val="2"/>
    </font>
    <font>
      <sz val="12"/>
      <color theme="9" tint="-0.249977111117893"/>
      <name val="Arial Narrow"/>
      <family val="2"/>
    </font>
    <font>
      <sz val="11"/>
      <color theme="9" tint="-0.249977111117893"/>
      <name val="Arial Narrow"/>
      <family val="2"/>
    </font>
    <font>
      <sz val="10"/>
      <name val="Arial"/>
      <family val="2"/>
    </font>
    <font>
      <sz val="11"/>
      <color rgb="FF000000"/>
      <name val="Calibri"/>
      <family val="2"/>
    </font>
    <font>
      <b/>
      <sz val="11"/>
      <name val="Arial Narrow"/>
      <family val="2"/>
    </font>
    <font>
      <sz val="11"/>
      <name val="Arial Narrow"/>
      <family val="2"/>
    </font>
    <font>
      <sz val="6"/>
      <name val="Arial"/>
      <family val="2"/>
    </font>
    <font>
      <sz val="11"/>
      <color rgb="FF3B3838"/>
      <name val="Arial Narrow"/>
      <family val="2"/>
    </font>
    <font>
      <sz val="11"/>
      <color rgb="FF3B3838"/>
      <name val="Khmer UI"/>
      <family val="2"/>
    </font>
    <font>
      <sz val="11"/>
      <color rgb="FF3B3838"/>
      <name val="Shruti"/>
      <family val="2"/>
    </font>
    <font>
      <sz val="12"/>
      <color rgb="FF404040"/>
      <name val="Arial"/>
      <family val="2"/>
    </font>
    <font>
      <sz val="11"/>
      <color rgb="FF3B3838"/>
      <name val="Calibri"/>
      <family val="2"/>
    </font>
    <font>
      <sz val="11"/>
      <color rgb="FF3B3838"/>
      <name val="Microsoft JhengHei"/>
      <family val="2"/>
    </font>
    <font>
      <b/>
      <sz val="11"/>
      <color rgb="FF3B3838"/>
      <name val="Arial Narrow"/>
      <family val="2"/>
    </font>
    <font>
      <b/>
      <sz val="11"/>
      <color rgb="FF000000"/>
      <name val="Arial Narrow"/>
      <family val="2"/>
    </font>
    <font>
      <b/>
      <sz val="14"/>
      <name val="Arial Narrow"/>
      <family val="2"/>
    </font>
    <font>
      <sz val="11"/>
      <color rgb="FF404040"/>
      <name val="Arial"/>
      <family val="2"/>
    </font>
    <font>
      <sz val="8"/>
      <name val="Arial Narrow"/>
      <family val="2"/>
    </font>
    <font>
      <sz val="8"/>
      <color rgb="FF3B3838"/>
      <name val="Arial Narrow"/>
      <family val="2"/>
    </font>
    <font>
      <vertAlign val="superscript"/>
      <sz val="12"/>
      <color rgb="FF00B0F0"/>
      <name val="Arial Narrow"/>
      <family val="2"/>
    </font>
    <font>
      <u/>
      <sz val="12"/>
      <name val="Arial Narrow"/>
      <family val="2"/>
    </font>
    <font>
      <sz val="12"/>
      <color theme="0"/>
      <name val="Arial Narrow"/>
      <family val="2"/>
    </font>
    <font>
      <sz val="10.5"/>
      <name val="Arial Narrow"/>
      <family val="2"/>
    </font>
    <font>
      <u/>
      <sz val="10.5"/>
      <color rgb="FF0853EA"/>
      <name val="Arial Narrow"/>
      <family val="2"/>
    </font>
    <font>
      <b/>
      <sz val="11"/>
      <color theme="0"/>
      <name val="Arial Narrow"/>
      <family val="2"/>
    </font>
    <font>
      <sz val="11"/>
      <color theme="0"/>
      <name val="Arial Narrow"/>
      <family val="2"/>
    </font>
    <font>
      <sz val="11.5"/>
      <color theme="0"/>
      <name val="Arial Narrow"/>
      <family val="2"/>
    </font>
  </fonts>
  <fills count="9">
    <fill>
      <patternFill patternType="none"/>
    </fill>
    <fill>
      <patternFill patternType="gray125"/>
    </fill>
    <fill>
      <patternFill patternType="solid">
        <fgColor theme="3" tint="0.79998168889431442"/>
        <bgColor indexed="64"/>
      </patternFill>
    </fill>
    <fill>
      <patternFill patternType="solid">
        <fgColor rgb="FF006699"/>
        <bgColor indexed="64"/>
      </patternFill>
    </fill>
    <fill>
      <patternFill patternType="solid">
        <fgColor rgb="FFE2F2F6"/>
        <bgColor indexed="64"/>
      </patternFill>
    </fill>
    <fill>
      <patternFill patternType="solid">
        <fgColor rgb="FFF3F9FB"/>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rgb="FFEBF6F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thin">
        <color theme="8" tint="0.39997558519241921"/>
      </left>
      <right/>
      <top style="thin">
        <color theme="8" tint="0.39997558519241921"/>
      </top>
      <bottom/>
      <diagonal/>
    </border>
    <border>
      <left/>
      <right/>
      <top style="thin">
        <color theme="8" tint="0.39997558519241921"/>
      </top>
      <bottom/>
      <diagonal/>
    </border>
    <border>
      <left/>
      <right style="thin">
        <color theme="8" tint="0.39997558519241921"/>
      </right>
      <top style="thin">
        <color theme="8" tint="0.39997558519241921"/>
      </top>
      <bottom/>
      <diagonal/>
    </border>
    <border>
      <left style="thin">
        <color theme="8" tint="0.39997558519241921"/>
      </left>
      <right/>
      <top/>
      <bottom/>
      <diagonal/>
    </border>
    <border>
      <left/>
      <right style="thin">
        <color theme="8" tint="0.39997558519241921"/>
      </right>
      <top/>
      <bottom/>
      <diagonal/>
    </border>
    <border>
      <left style="thin">
        <color theme="8" tint="0.39997558519241921"/>
      </left>
      <right/>
      <top/>
      <bottom style="thin">
        <color theme="8" tint="0.39997558519241921"/>
      </bottom>
      <diagonal/>
    </border>
    <border>
      <left/>
      <right/>
      <top/>
      <bottom style="thin">
        <color theme="8" tint="0.39997558519241921"/>
      </bottom>
      <diagonal/>
    </border>
    <border>
      <left/>
      <right style="thin">
        <color theme="8" tint="0.39997558519241921"/>
      </right>
      <top/>
      <bottom style="thin">
        <color theme="8" tint="0.39997558519241921"/>
      </bottom>
      <diagonal/>
    </border>
    <border>
      <left style="thin">
        <color theme="8" tint="0.39997558519241921"/>
      </left>
      <right/>
      <top style="thin">
        <color theme="8" tint="0.39997558519241921"/>
      </top>
      <bottom style="thin">
        <color theme="8" tint="0.39997558519241921"/>
      </bottom>
      <diagonal/>
    </border>
    <border>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rgb="FF0853EA"/>
      </left>
      <right style="thin">
        <color rgb="FF0853EA"/>
      </right>
      <top style="thin">
        <color rgb="FF0853EA"/>
      </top>
      <bottom/>
      <diagonal/>
    </border>
    <border>
      <left/>
      <right/>
      <top style="thin">
        <color theme="8" tint="-0.249977111117893"/>
      </top>
      <bottom style="thin">
        <color theme="8" tint="-0.249977111117893"/>
      </bottom>
      <diagonal/>
    </border>
    <border>
      <left/>
      <right/>
      <top style="thin">
        <color theme="8" tint="-0.249977111117893"/>
      </top>
      <bottom/>
      <diagonal/>
    </border>
    <border>
      <left/>
      <right style="thin">
        <color theme="8" tint="-0.249977111117893"/>
      </right>
      <top style="thin">
        <color theme="8" tint="-0.249977111117893"/>
      </top>
      <bottom style="thin">
        <color theme="8" tint="-0.249977111117893"/>
      </bottom>
      <diagonal/>
    </border>
    <border>
      <left/>
      <right/>
      <top style="thin">
        <color indexed="64"/>
      </top>
      <bottom style="thin">
        <color indexed="64"/>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style="thin">
        <color theme="8" tint="0.39997558519241921"/>
      </right>
      <top/>
      <bottom style="thin">
        <color theme="8" tint="0.39997558519241921"/>
      </bottom>
      <diagonal/>
    </border>
    <border>
      <left style="thin">
        <color theme="8" tint="-0.249977111117893"/>
      </left>
      <right/>
      <top/>
      <bottom/>
      <diagonal/>
    </border>
    <border>
      <left style="thin">
        <color theme="8" tint="-0.249977111117893"/>
      </left>
      <right/>
      <top style="thin">
        <color theme="8" tint="-0.249977111117893"/>
      </top>
      <bottom style="thin">
        <color theme="8" tint="-0.249977111117893"/>
      </bottom>
      <diagonal/>
    </border>
    <border>
      <left style="thin">
        <color theme="8" tint="-0.249977111117893"/>
      </left>
      <right/>
      <top/>
      <bottom style="thin">
        <color theme="8" tint="-0.24997711111789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theme="8" tint="0.39997558519241921"/>
      </left>
      <right style="thin">
        <color theme="8" tint="0.39997558519241921"/>
      </right>
      <top style="thin">
        <color theme="8" tint="0.39994506668294322"/>
      </top>
      <bottom style="thin">
        <color theme="8" tint="0.39997558519241921"/>
      </bottom>
      <diagonal/>
    </border>
  </borders>
  <cellStyleXfs count="6">
    <xf numFmtId="0" fontId="0" fillId="0" borderId="0"/>
    <xf numFmtId="0" fontId="21" fillId="0" borderId="0" applyNumberFormat="0" applyFill="0" applyBorder="0" applyAlignment="0" applyProtection="0"/>
    <xf numFmtId="44" fontId="34" fillId="0" borderId="0" applyFont="0" applyFill="0" applyBorder="0" applyAlignment="0" applyProtection="0"/>
    <xf numFmtId="0" fontId="21" fillId="0" borderId="0" applyNumberFormat="0" applyFill="0" applyBorder="0" applyAlignment="0" applyProtection="0">
      <alignment vertical="top"/>
      <protection locked="0"/>
    </xf>
    <xf numFmtId="9" fontId="37" fillId="0" borderId="0" applyFont="0" applyFill="0" applyBorder="0" applyAlignment="0" applyProtection="0"/>
    <xf numFmtId="0" fontId="38" fillId="0" borderId="0"/>
  </cellStyleXfs>
  <cellXfs count="230">
    <xf numFmtId="0" fontId="0" fillId="0" borderId="0" xfId="0"/>
    <xf numFmtId="0" fontId="0" fillId="0" borderId="0" xfId="0" applyAlignment="1">
      <alignment horizontal="center" wrapText="1"/>
    </xf>
    <xf numFmtId="0" fontId="3" fillId="0" borderId="0" xfId="0" applyFont="1"/>
    <xf numFmtId="0" fontId="1" fillId="0" borderId="0" xfId="0" quotePrefix="1" applyFont="1" applyAlignment="1">
      <alignment horizontal="left"/>
    </xf>
    <xf numFmtId="0" fontId="4" fillId="0" borderId="0" xfId="0" applyFont="1" applyAlignment="1">
      <alignment horizontal="center"/>
    </xf>
    <xf numFmtId="0" fontId="4" fillId="0" borderId="0" xfId="0" quotePrefix="1" applyFont="1" applyAlignment="1">
      <alignment horizontal="center"/>
    </xf>
    <xf numFmtId="0" fontId="2" fillId="0" borderId="0" xfId="0" quotePrefix="1" applyFont="1" applyAlignment="1">
      <alignment horizontal="left"/>
    </xf>
    <xf numFmtId="0" fontId="4" fillId="0" borderId="0" xfId="0" applyFont="1"/>
    <xf numFmtId="0" fontId="5" fillId="0" borderId="1" xfId="0" quotePrefix="1" applyFont="1" applyBorder="1" applyAlignment="1">
      <alignment horizontal="left"/>
    </xf>
    <xf numFmtId="0" fontId="4" fillId="0" borderId="0" xfId="0" applyFont="1" applyAlignment="1">
      <alignment horizontal="center" wrapText="1"/>
    </xf>
    <xf numFmtId="49" fontId="0" fillId="0" borderId="0" xfId="0" applyNumberFormat="1"/>
    <xf numFmtId="164" fontId="0" fillId="0" borderId="0" xfId="0" applyNumberFormat="1"/>
    <xf numFmtId="49" fontId="0" fillId="0" borderId="0" xfId="0" applyNumberFormat="1" applyAlignment="1">
      <alignment wrapText="1"/>
    </xf>
    <xf numFmtId="49" fontId="0" fillId="0" borderId="0" xfId="0" quotePrefix="1" applyNumberFormat="1" applyAlignment="1">
      <alignment horizontal="left"/>
    </xf>
    <xf numFmtId="49" fontId="9" fillId="0" borderId="0" xfId="0" applyNumberFormat="1" applyFont="1"/>
    <xf numFmtId="14" fontId="0" fillId="0" borderId="0" xfId="0" applyNumberFormat="1"/>
    <xf numFmtId="49" fontId="9" fillId="0" borderId="0" xfId="0" applyNumberFormat="1" applyFont="1" applyAlignment="1">
      <alignment horizontal="left"/>
    </xf>
    <xf numFmtId="0" fontId="0" fillId="0" borderId="0" xfId="0" quotePrefix="1" applyAlignment="1">
      <alignment horizontal="left"/>
    </xf>
    <xf numFmtId="0" fontId="9" fillId="0" borderId="0" xfId="0" applyFont="1"/>
    <xf numFmtId="0" fontId="0" fillId="0" borderId="0" xfId="0" applyAlignment="1">
      <alignment horizontal="left"/>
    </xf>
    <xf numFmtId="164" fontId="0" fillId="0" borderId="0" xfId="0" applyNumberFormat="1" applyAlignment="1">
      <alignment horizontal="left"/>
    </xf>
    <xf numFmtId="49" fontId="0" fillId="0" borderId="0" xfId="0" applyNumberFormat="1" applyAlignment="1">
      <alignment horizontal="right"/>
    </xf>
    <xf numFmtId="0" fontId="6" fillId="0" borderId="0" xfId="0" quotePrefix="1" applyFont="1" applyAlignment="1">
      <alignment horizontal="left"/>
    </xf>
    <xf numFmtId="0" fontId="10" fillId="0" borderId="0" xfId="0" applyFont="1"/>
    <xf numFmtId="0" fontId="10" fillId="0" borderId="0" xfId="0" applyFont="1" applyAlignment="1">
      <alignment vertical="top"/>
    </xf>
    <xf numFmtId="0" fontId="16" fillId="0" borderId="0" xfId="0" applyFont="1" applyAlignment="1">
      <alignment horizontal="right"/>
    </xf>
    <xf numFmtId="0" fontId="17" fillId="0" borderId="0" xfId="0" applyFont="1" applyAlignment="1">
      <alignment horizontal="right"/>
    </xf>
    <xf numFmtId="0" fontId="10" fillId="0" borderId="0" xfId="0" applyFont="1" applyAlignment="1">
      <alignment vertical="center"/>
    </xf>
    <xf numFmtId="0" fontId="11" fillId="5" borderId="0" xfId="0" applyFont="1" applyFill="1" applyAlignment="1">
      <alignment vertical="top"/>
    </xf>
    <xf numFmtId="0" fontId="10" fillId="5" borderId="0" xfId="0" applyFont="1" applyFill="1" applyAlignment="1">
      <alignment vertical="top"/>
    </xf>
    <xf numFmtId="0" fontId="10" fillId="5" borderId="3" xfId="0" applyFont="1" applyFill="1" applyBorder="1" applyAlignment="1">
      <alignment vertical="top"/>
    </xf>
    <xf numFmtId="0" fontId="11" fillId="5" borderId="4" xfId="0" applyFont="1" applyFill="1" applyBorder="1" applyAlignment="1">
      <alignment vertical="top"/>
    </xf>
    <xf numFmtId="0" fontId="10" fillId="5" borderId="4" xfId="0" applyFont="1" applyFill="1" applyBorder="1" applyAlignment="1">
      <alignment vertical="top"/>
    </xf>
    <xf numFmtId="0" fontId="10" fillId="5" borderId="5" xfId="0" applyFont="1" applyFill="1" applyBorder="1" applyAlignment="1">
      <alignment vertical="top"/>
    </xf>
    <xf numFmtId="0" fontId="10" fillId="5" borderId="6" xfId="0" applyFont="1" applyFill="1" applyBorder="1" applyAlignment="1">
      <alignment vertical="top"/>
    </xf>
    <xf numFmtId="0" fontId="10" fillId="5" borderId="7" xfId="0" applyFont="1" applyFill="1" applyBorder="1" applyAlignment="1">
      <alignment vertical="top"/>
    </xf>
    <xf numFmtId="0" fontId="10" fillId="5" borderId="11" xfId="0" applyFont="1" applyFill="1" applyBorder="1"/>
    <xf numFmtId="0" fontId="10" fillId="5" borderId="12" xfId="0" applyFont="1" applyFill="1" applyBorder="1" applyAlignment="1">
      <alignment vertical="center"/>
    </xf>
    <xf numFmtId="0" fontId="10" fillId="5" borderId="12" xfId="0" applyFont="1" applyFill="1" applyBorder="1"/>
    <xf numFmtId="0" fontId="10" fillId="5" borderId="13" xfId="0" applyFont="1" applyFill="1" applyBorder="1"/>
    <xf numFmtId="0" fontId="11" fillId="0" borderId="0" xfId="0" applyFont="1"/>
    <xf numFmtId="0" fontId="10" fillId="0" borderId="0" xfId="0" applyFont="1" applyAlignment="1">
      <alignment horizontal="center" vertical="center"/>
    </xf>
    <xf numFmtId="0" fontId="25" fillId="0" borderId="0" xfId="0" applyFont="1"/>
    <xf numFmtId="0" fontId="20" fillId="0" borderId="0" xfId="0" applyFont="1"/>
    <xf numFmtId="0" fontId="25" fillId="0" borderId="0" xfId="0" applyFont="1" applyAlignment="1">
      <alignment vertical="center"/>
    </xf>
    <xf numFmtId="0" fontId="20" fillId="0" borderId="0" xfId="0" applyFont="1" applyAlignment="1">
      <alignment vertical="center"/>
    </xf>
    <xf numFmtId="0" fontId="26" fillId="0" borderId="0" xfId="0" applyFont="1"/>
    <xf numFmtId="0" fontId="12" fillId="0" borderId="0" xfId="0" applyFont="1"/>
    <xf numFmtId="0" fontId="12" fillId="0" borderId="0" xfId="0" applyFont="1" applyAlignment="1">
      <alignment vertical="center"/>
    </xf>
    <xf numFmtId="0" fontId="27" fillId="0" borderId="0" xfId="0" applyFont="1"/>
    <xf numFmtId="0" fontId="10" fillId="5" borderId="3" xfId="0" applyFont="1" applyFill="1" applyBorder="1"/>
    <xf numFmtId="0" fontId="10" fillId="5" borderId="4" xfId="0" applyFont="1" applyFill="1" applyBorder="1"/>
    <xf numFmtId="0" fontId="10" fillId="5" borderId="5" xfId="0" applyFont="1" applyFill="1" applyBorder="1"/>
    <xf numFmtId="0" fontId="10" fillId="5" borderId="6" xfId="0" applyFont="1" applyFill="1" applyBorder="1"/>
    <xf numFmtId="0" fontId="10" fillId="5" borderId="0" xfId="0" applyFont="1" applyFill="1"/>
    <xf numFmtId="0" fontId="10" fillId="5" borderId="7" xfId="0" applyFont="1" applyFill="1" applyBorder="1"/>
    <xf numFmtId="0" fontId="10" fillId="5" borderId="8" xfId="0" applyFont="1" applyFill="1" applyBorder="1"/>
    <xf numFmtId="0" fontId="10" fillId="5" borderId="9" xfId="0" applyFont="1" applyFill="1" applyBorder="1"/>
    <xf numFmtId="0" fontId="10" fillId="5" borderId="10" xfId="0" applyFont="1" applyFill="1" applyBorder="1"/>
    <xf numFmtId="0" fontId="15" fillId="0" borderId="0" xfId="0" applyFont="1" applyAlignment="1">
      <alignment wrapText="1"/>
    </xf>
    <xf numFmtId="0" fontId="15" fillId="0" borderId="0" xfId="0" applyFont="1" applyAlignment="1">
      <alignment vertical="top" wrapText="1"/>
    </xf>
    <xf numFmtId="0" fontId="24" fillId="0" borderId="0" xfId="0" applyFont="1"/>
    <xf numFmtId="0" fontId="30" fillId="0" borderId="0" xfId="0" applyFont="1" applyAlignment="1">
      <alignment horizontal="left" indent="3"/>
    </xf>
    <xf numFmtId="0" fontId="18" fillId="0" borderId="0" xfId="0" applyFont="1"/>
    <xf numFmtId="0" fontId="11" fillId="0" borderId="0" xfId="0" applyFont="1" applyAlignment="1">
      <alignment horizontal="right"/>
    </xf>
    <xf numFmtId="0" fontId="29" fillId="0" borderId="0" xfId="0" applyFont="1" applyAlignment="1">
      <alignment vertical="center"/>
    </xf>
    <xf numFmtId="0" fontId="29" fillId="0" borderId="0" xfId="0" applyFont="1" applyAlignment="1">
      <alignment horizontal="left" vertical="center" indent="3"/>
    </xf>
    <xf numFmtId="0" fontId="32" fillId="0" borderId="0" xfId="0" applyFont="1" applyAlignment="1">
      <alignment vertical="center"/>
    </xf>
    <xf numFmtId="0" fontId="32" fillId="0" borderId="0" xfId="0" applyFont="1"/>
    <xf numFmtId="0" fontId="33" fillId="0" borderId="0" xfId="0" applyFont="1"/>
    <xf numFmtId="0" fontId="29" fillId="2" borderId="0" xfId="0" applyFont="1" applyFill="1"/>
    <xf numFmtId="0" fontId="10" fillId="2" borderId="0" xfId="0" applyFont="1" applyFill="1"/>
    <xf numFmtId="165" fontId="10" fillId="0" borderId="0" xfId="2" applyNumberFormat="1" applyFont="1" applyBorder="1" applyAlignment="1"/>
    <xf numFmtId="165" fontId="10" fillId="2" borderId="15" xfId="2" applyNumberFormat="1" applyFont="1" applyFill="1" applyBorder="1" applyAlignment="1"/>
    <xf numFmtId="165" fontId="10" fillId="0" borderId="0" xfId="2" applyNumberFormat="1" applyFont="1"/>
    <xf numFmtId="0" fontId="35" fillId="0" borderId="0" xfId="0" applyFont="1" applyAlignment="1">
      <alignment vertical="center"/>
    </xf>
    <xf numFmtId="0" fontId="36" fillId="0" borderId="0" xfId="0" applyFont="1" applyAlignment="1">
      <alignment vertical="center"/>
    </xf>
    <xf numFmtId="0" fontId="0" fillId="0" borderId="0" xfId="0" quotePrefix="1"/>
    <xf numFmtId="0" fontId="17" fillId="0" borderId="0" xfId="0" applyFont="1" applyAlignment="1">
      <alignment vertical="center"/>
    </xf>
    <xf numFmtId="0" fontId="10" fillId="5" borderId="0" xfId="0" applyFont="1" applyFill="1" applyAlignment="1">
      <alignment horizontal="left" indent="2"/>
    </xf>
    <xf numFmtId="0" fontId="11" fillId="0" borderId="0" xfId="0" applyFont="1" applyAlignment="1">
      <alignment horizontal="center" vertical="top"/>
    </xf>
    <xf numFmtId="0" fontId="0" fillId="0" borderId="0" xfId="0" applyAlignment="1">
      <alignment horizontal="right"/>
    </xf>
    <xf numFmtId="49" fontId="0" fillId="0" borderId="0" xfId="0" applyNumberFormat="1" applyAlignment="1">
      <alignment horizontal="left"/>
    </xf>
    <xf numFmtId="9" fontId="10" fillId="0" borderId="0" xfId="4" applyFont="1"/>
    <xf numFmtId="165" fontId="10" fillId="0" borderId="0" xfId="2" applyNumberFormat="1" applyFont="1" applyAlignment="1">
      <alignment horizontal="right"/>
    </xf>
    <xf numFmtId="0" fontId="17" fillId="0" borderId="0" xfId="0" applyFont="1"/>
    <xf numFmtId="0" fontId="10" fillId="0" borderId="0" xfId="1" applyFont="1"/>
    <xf numFmtId="49" fontId="9" fillId="0" borderId="0" xfId="0" applyNumberFormat="1" applyFont="1" applyAlignment="1">
      <alignment horizontal="right"/>
    </xf>
    <xf numFmtId="0" fontId="10" fillId="5" borderId="4" xfId="1" applyFont="1" applyFill="1" applyBorder="1" applyAlignment="1">
      <alignment horizontal="left" indent="2"/>
    </xf>
    <xf numFmtId="0" fontId="10" fillId="5" borderId="9" xfId="1" applyFont="1" applyFill="1" applyBorder="1" applyAlignment="1">
      <alignment horizontal="left" indent="2"/>
    </xf>
    <xf numFmtId="166" fontId="11" fillId="2" borderId="21" xfId="2" applyNumberFormat="1" applyFont="1" applyFill="1" applyBorder="1"/>
    <xf numFmtId="165" fontId="10" fillId="0" borderId="23" xfId="2" applyNumberFormat="1" applyFont="1" applyBorder="1" applyAlignment="1"/>
    <xf numFmtId="165" fontId="10" fillId="0" borderId="22" xfId="2" applyNumberFormat="1" applyFont="1" applyBorder="1" applyAlignment="1"/>
    <xf numFmtId="0" fontId="10" fillId="0" borderId="24" xfId="1" applyFont="1" applyBorder="1" applyAlignment="1">
      <alignment horizontal="left" vertical="center" indent="1"/>
    </xf>
    <xf numFmtId="0" fontId="10" fillId="0" borderId="18" xfId="0" applyFont="1" applyBorder="1"/>
    <xf numFmtId="0" fontId="10" fillId="0" borderId="25" xfId="0" applyFont="1" applyBorder="1"/>
    <xf numFmtId="0" fontId="40" fillId="0" borderId="0" xfId="0" applyFont="1"/>
    <xf numFmtId="0" fontId="42" fillId="0" borderId="0" xfId="0" applyFont="1" applyAlignment="1">
      <alignment vertical="center"/>
    </xf>
    <xf numFmtId="0" fontId="49" fillId="0" borderId="0" xfId="0" applyFont="1" applyAlignment="1">
      <alignment vertical="center"/>
    </xf>
    <xf numFmtId="0" fontId="42" fillId="0" borderId="0" xfId="0" applyFont="1"/>
    <xf numFmtId="0" fontId="40" fillId="0" borderId="0" xfId="0" applyFont="1" applyAlignment="1">
      <alignment vertical="center"/>
    </xf>
    <xf numFmtId="0" fontId="50" fillId="0" borderId="0" xfId="0" applyFont="1" applyAlignment="1">
      <alignment horizontal="center" vertical="center"/>
    </xf>
    <xf numFmtId="0" fontId="50" fillId="0" borderId="0" xfId="0" applyFont="1" applyAlignment="1">
      <alignment vertical="center"/>
    </xf>
    <xf numFmtId="0" fontId="42" fillId="0" borderId="0" xfId="0" applyFont="1" applyAlignment="1">
      <alignment horizontal="left" vertical="center"/>
    </xf>
    <xf numFmtId="0" fontId="45" fillId="0" borderId="0" xfId="0" applyFont="1" applyAlignment="1">
      <alignment horizontal="right" vertical="center" readingOrder="2"/>
    </xf>
    <xf numFmtId="0" fontId="43" fillId="0" borderId="0" xfId="0" applyFont="1" applyAlignment="1">
      <alignment vertical="center"/>
    </xf>
    <xf numFmtId="0" fontId="44" fillId="0" borderId="0" xfId="0" applyFont="1" applyAlignment="1">
      <alignment vertical="top"/>
    </xf>
    <xf numFmtId="0" fontId="46" fillId="0" borderId="0" xfId="0" applyFont="1"/>
    <xf numFmtId="0" fontId="41" fillId="0" borderId="0" xfId="0" applyFont="1"/>
    <xf numFmtId="0" fontId="52" fillId="0" borderId="0" xfId="0" applyFont="1"/>
    <xf numFmtId="0" fontId="53" fillId="0" borderId="0" xfId="0" applyFont="1" applyAlignment="1">
      <alignment vertical="center"/>
    </xf>
    <xf numFmtId="0" fontId="11" fillId="0" borderId="0" xfId="0" applyFont="1" applyAlignment="1">
      <alignment horizontal="right" vertical="top"/>
    </xf>
    <xf numFmtId="0" fontId="13" fillId="0" borderId="0" xfId="0" applyFont="1"/>
    <xf numFmtId="0" fontId="56" fillId="0" borderId="0" xfId="0" applyFont="1" applyAlignment="1">
      <alignment horizontal="center" vertical="center"/>
    </xf>
    <xf numFmtId="0" fontId="15" fillId="0" borderId="0" xfId="0" applyFont="1" applyAlignment="1">
      <alignment horizontal="center"/>
    </xf>
    <xf numFmtId="0" fontId="56" fillId="0" borderId="0" xfId="0" applyFont="1"/>
    <xf numFmtId="0" fontId="59" fillId="0" borderId="0" xfId="0" applyFont="1" applyAlignment="1">
      <alignment horizontal="left" vertical="center" wrapText="1"/>
    </xf>
    <xf numFmtId="0" fontId="15" fillId="0" borderId="0" xfId="0" applyFont="1" applyAlignment="1">
      <alignment vertical="center"/>
    </xf>
    <xf numFmtId="0" fontId="60" fillId="0" borderId="0" xfId="0" applyFont="1" applyAlignment="1">
      <alignment horizontal="left" vertical="center" wrapText="1"/>
    </xf>
    <xf numFmtId="0" fontId="56" fillId="0" borderId="0" xfId="0" applyFont="1" applyAlignment="1">
      <alignment vertical="center"/>
    </xf>
    <xf numFmtId="0" fontId="61" fillId="0" borderId="0" xfId="0" applyFont="1" applyAlignment="1">
      <alignment horizontal="left" vertical="center" wrapText="1"/>
    </xf>
    <xf numFmtId="0" fontId="56" fillId="0" borderId="0" xfId="0" applyFont="1" applyAlignment="1">
      <alignment vertical="center" wrapText="1"/>
    </xf>
    <xf numFmtId="0" fontId="60" fillId="0" borderId="0" xfId="0" applyFont="1" applyAlignment="1">
      <alignment vertical="center"/>
    </xf>
    <xf numFmtId="0" fontId="60" fillId="0" borderId="0" xfId="0" applyFont="1" applyAlignment="1">
      <alignment vertical="center" wrapText="1"/>
    </xf>
    <xf numFmtId="0" fontId="56" fillId="0" borderId="0" xfId="0" applyFont="1" applyAlignment="1">
      <alignment horizontal="center"/>
    </xf>
    <xf numFmtId="44" fontId="56" fillId="0" borderId="0" xfId="2" applyFont="1" applyFill="1" applyAlignment="1">
      <alignment horizontal="center" vertical="center"/>
    </xf>
    <xf numFmtId="0" fontId="56" fillId="0" borderId="0" xfId="0" applyFont="1" applyAlignment="1">
      <alignment horizontal="left" vertical="center"/>
    </xf>
    <xf numFmtId="0" fontId="56" fillId="0" borderId="0" xfId="0" applyFont="1" applyAlignment="1">
      <alignment horizontal="center" vertical="center" wrapText="1"/>
    </xf>
    <xf numFmtId="0" fontId="15" fillId="0" borderId="0" xfId="0" applyFont="1" applyAlignment="1">
      <alignment vertical="center" wrapText="1"/>
    </xf>
    <xf numFmtId="0" fontId="10" fillId="0" borderId="0" xfId="0" applyFont="1" applyAlignment="1">
      <alignment horizontal="left" wrapText="1"/>
    </xf>
    <xf numFmtId="0" fontId="15" fillId="0" borderId="0" xfId="0" applyFont="1" applyAlignment="1">
      <alignment horizontal="center" vertical="center" wrapText="1"/>
    </xf>
    <xf numFmtId="0" fontId="10" fillId="0" borderId="0" xfId="0" applyFont="1" applyAlignment="1">
      <alignment horizontal="left" vertical="center" wrapText="1" indent="1"/>
    </xf>
    <xf numFmtId="0" fontId="10" fillId="0" borderId="0" xfId="0" applyFont="1" applyAlignment="1">
      <alignment horizontal="center" wrapText="1"/>
    </xf>
    <xf numFmtId="0" fontId="10" fillId="0" borderId="0" xfId="0" quotePrefix="1" applyFont="1" applyAlignment="1">
      <alignment horizontal="left" wrapText="1"/>
    </xf>
    <xf numFmtId="0" fontId="31" fillId="4" borderId="16" xfId="0" applyFont="1" applyFill="1" applyBorder="1" applyAlignment="1">
      <alignment horizontal="center"/>
    </xf>
    <xf numFmtId="0" fontId="31" fillId="4" borderId="15" xfId="0" applyFont="1" applyFill="1" applyBorder="1" applyAlignment="1">
      <alignment horizontal="center"/>
    </xf>
    <xf numFmtId="0" fontId="20" fillId="0" borderId="15" xfId="0" applyFont="1" applyBorder="1" applyAlignment="1">
      <alignment horizontal="left" vertical="center"/>
    </xf>
    <xf numFmtId="0" fontId="20" fillId="0" borderId="17" xfId="0" applyFont="1" applyBorder="1" applyAlignment="1">
      <alignment horizontal="left" vertical="center"/>
    </xf>
    <xf numFmtId="0" fontId="57" fillId="0" borderId="4" xfId="0" applyFont="1" applyBorder="1" applyAlignment="1">
      <alignment horizontal="left" vertical="top" wrapText="1"/>
    </xf>
    <xf numFmtId="0" fontId="15" fillId="3" borderId="2" xfId="0" applyFont="1" applyFill="1" applyBorder="1" applyAlignment="1">
      <alignment horizontal="center" vertical="center" wrapText="1"/>
    </xf>
    <xf numFmtId="0" fontId="15" fillId="3" borderId="2" xfId="0" applyFont="1" applyFill="1" applyBorder="1" applyAlignment="1">
      <alignment horizontal="center" vertical="center"/>
    </xf>
    <xf numFmtId="0" fontId="20" fillId="0" borderId="0" xfId="0" applyFont="1" applyAlignment="1">
      <alignment horizontal="left" vertical="top" wrapText="1"/>
    </xf>
    <xf numFmtId="0" fontId="27" fillId="0" borderId="0" xfId="0" applyFont="1" applyAlignment="1">
      <alignment horizontal="center" vertical="center"/>
    </xf>
    <xf numFmtId="0" fontId="15" fillId="7" borderId="0" xfId="0" applyFont="1" applyFill="1" applyAlignment="1">
      <alignment horizontal="center" vertical="top" wrapText="1"/>
    </xf>
    <xf numFmtId="0" fontId="15" fillId="7" borderId="0" xfId="0" applyFont="1" applyFill="1" applyAlignment="1">
      <alignment horizontal="center" wrapText="1"/>
    </xf>
    <xf numFmtId="0" fontId="11" fillId="4" borderId="14" xfId="0" applyFont="1" applyFill="1" applyBorder="1" applyAlignment="1">
      <alignment horizontal="left" vertical="center" wrapText="1"/>
    </xf>
    <xf numFmtId="49" fontId="10" fillId="0" borderId="26" xfId="0" applyNumberFormat="1" applyFont="1" applyBorder="1" applyAlignment="1">
      <alignment horizontal="left" vertical="center" wrapText="1"/>
    </xf>
    <xf numFmtId="49" fontId="10" fillId="0" borderId="27" xfId="0" applyNumberFormat="1" applyFont="1" applyBorder="1" applyAlignment="1">
      <alignment horizontal="left" vertical="center" wrapText="1"/>
    </xf>
    <xf numFmtId="0" fontId="29" fillId="2" borderId="15" xfId="0" applyFont="1" applyFill="1" applyBorder="1" applyAlignment="1">
      <alignment horizontal="center" vertical="center"/>
    </xf>
    <xf numFmtId="0" fontId="29" fillId="2" borderId="17" xfId="0" applyFont="1" applyFill="1" applyBorder="1" applyAlignment="1">
      <alignment horizontal="center" vertical="center"/>
    </xf>
    <xf numFmtId="49" fontId="10" fillId="0" borderId="28" xfId="0" applyNumberFormat="1" applyFont="1" applyBorder="1" applyAlignment="1">
      <alignment horizontal="left" vertical="center" wrapText="1"/>
    </xf>
    <xf numFmtId="0" fontId="11" fillId="4" borderId="26" xfId="0" applyFont="1" applyFill="1" applyBorder="1" applyAlignment="1">
      <alignment horizontal="left" vertical="center" wrapText="1"/>
    </xf>
    <xf numFmtId="0" fontId="11" fillId="4" borderId="27" xfId="0" applyFont="1" applyFill="1" applyBorder="1" applyAlignment="1">
      <alignment horizontal="left" vertical="center" wrapText="1"/>
    </xf>
    <xf numFmtId="0" fontId="11" fillId="4" borderId="28" xfId="0" applyFont="1" applyFill="1" applyBorder="1" applyAlignment="1">
      <alignment horizontal="left" vertical="center" wrapText="1"/>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0" fontId="10" fillId="0" borderId="28" xfId="0" applyFont="1" applyBorder="1" applyAlignment="1">
      <alignment horizontal="left" vertical="center" wrapText="1"/>
    </xf>
    <xf numFmtId="0" fontId="10" fillId="5" borderId="2" xfId="0" applyFont="1" applyFill="1" applyBorder="1" applyAlignment="1">
      <alignment horizontal="left" vertical="center" wrapText="1"/>
    </xf>
    <xf numFmtId="0" fontId="10" fillId="0" borderId="2" xfId="0" applyFont="1" applyBorder="1" applyAlignment="1">
      <alignment horizontal="left" vertical="center" wrapText="1"/>
    </xf>
    <xf numFmtId="0" fontId="10" fillId="5" borderId="3"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1" fillId="6" borderId="3" xfId="0" applyFont="1" applyFill="1" applyBorder="1" applyAlignment="1">
      <alignment horizontal="left" vertical="center" wrapText="1"/>
    </xf>
    <xf numFmtId="0" fontId="11" fillId="6" borderId="5" xfId="0" applyFont="1" applyFill="1" applyBorder="1" applyAlignment="1">
      <alignment horizontal="left" vertical="center" wrapText="1"/>
    </xf>
    <xf numFmtId="0" fontId="11" fillId="6" borderId="6" xfId="0" applyFont="1" applyFill="1" applyBorder="1" applyAlignment="1">
      <alignment horizontal="left" vertical="center" wrapText="1"/>
    </xf>
    <xf numFmtId="0" fontId="11" fillId="6" borderId="7" xfId="0" applyFont="1" applyFill="1" applyBorder="1" applyAlignment="1">
      <alignment horizontal="left" vertical="center" wrapText="1"/>
    </xf>
    <xf numFmtId="0" fontId="11" fillId="6" borderId="8"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11" fillId="6" borderId="6" xfId="0" applyFont="1" applyFill="1" applyBorder="1" applyAlignment="1">
      <alignment horizontal="left" vertical="top" wrapText="1"/>
    </xf>
    <xf numFmtId="0" fontId="11" fillId="6" borderId="7" xfId="0" applyFont="1" applyFill="1" applyBorder="1" applyAlignment="1">
      <alignment horizontal="left" vertical="top" wrapText="1"/>
    </xf>
    <xf numFmtId="0" fontId="11" fillId="6" borderId="8" xfId="0" applyFont="1" applyFill="1" applyBorder="1" applyAlignment="1">
      <alignment horizontal="left" vertical="top" wrapText="1"/>
    </xf>
    <xf numFmtId="0" fontId="11" fillId="6" borderId="10" xfId="0" applyFont="1" applyFill="1" applyBorder="1" applyAlignment="1">
      <alignment horizontal="left" vertical="top" wrapText="1"/>
    </xf>
    <xf numFmtId="0" fontId="14" fillId="5" borderId="13" xfId="0" applyFont="1" applyFill="1" applyBorder="1" applyAlignment="1">
      <alignment horizontal="left" vertical="center" wrapText="1"/>
    </xf>
    <xf numFmtId="0" fontId="14" fillId="5" borderId="2" xfId="0" applyFont="1" applyFill="1" applyBorder="1" applyAlignment="1">
      <alignment horizontal="left" vertical="center" wrapText="1"/>
    </xf>
    <xf numFmtId="0" fontId="14" fillId="0" borderId="13" xfId="0" applyFont="1" applyBorder="1" applyAlignment="1">
      <alignment horizontal="left" vertical="center" wrapText="1"/>
    </xf>
    <xf numFmtId="0" fontId="14" fillId="0" borderId="2" xfId="0" applyFont="1" applyBorder="1" applyAlignment="1">
      <alignment horizontal="left" vertical="center" wrapText="1"/>
    </xf>
    <xf numFmtId="0" fontId="10" fillId="5" borderId="2" xfId="0" applyFont="1" applyFill="1" applyBorder="1" applyAlignment="1">
      <alignment vertical="center" wrapText="1"/>
    </xf>
    <xf numFmtId="0" fontId="11" fillId="6" borderId="3" xfId="0" applyFont="1" applyFill="1" applyBorder="1" applyAlignment="1">
      <alignment horizontal="left" wrapText="1"/>
    </xf>
    <xf numFmtId="0" fontId="11" fillId="6" borderId="5" xfId="0" applyFont="1" applyFill="1" applyBorder="1" applyAlignment="1">
      <alignment horizontal="left" wrapText="1"/>
    </xf>
    <xf numFmtId="0" fontId="11" fillId="6" borderId="6" xfId="0" applyFont="1" applyFill="1" applyBorder="1" applyAlignment="1">
      <alignment horizontal="left" wrapText="1"/>
    </xf>
    <xf numFmtId="0" fontId="11" fillId="6" borderId="7" xfId="0" applyFont="1" applyFill="1" applyBorder="1" applyAlignment="1">
      <alignment horizontal="left" wrapText="1"/>
    </xf>
    <xf numFmtId="0" fontId="11" fillId="6" borderId="20"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1" fillId="6" borderId="19" xfId="0" applyFont="1" applyFill="1" applyBorder="1" applyAlignment="1">
      <alignment horizontal="left" vertical="center" wrapText="1"/>
    </xf>
    <xf numFmtId="0" fontId="10" fillId="0" borderId="2" xfId="0" applyFont="1" applyBorder="1" applyAlignment="1">
      <alignment vertical="center" wrapText="1"/>
    </xf>
    <xf numFmtId="0" fontId="10" fillId="5" borderId="3" xfId="0" applyFont="1" applyFill="1" applyBorder="1" applyAlignment="1">
      <alignment vertical="center" wrapText="1"/>
    </xf>
    <xf numFmtId="0" fontId="10" fillId="5" borderId="4" xfId="0" applyFont="1" applyFill="1" applyBorder="1" applyAlignment="1">
      <alignment vertical="center" wrapText="1"/>
    </xf>
    <xf numFmtId="0" fontId="10" fillId="5" borderId="5" xfId="0" applyFont="1" applyFill="1" applyBorder="1" applyAlignment="1">
      <alignment vertical="center" wrapText="1"/>
    </xf>
    <xf numFmtId="0" fontId="10" fillId="5" borderId="6" xfId="0" applyFont="1" applyFill="1" applyBorder="1" applyAlignment="1">
      <alignment vertical="center" wrapText="1"/>
    </xf>
    <xf numFmtId="0" fontId="10" fillId="5" borderId="0" xfId="0" applyFont="1" applyFill="1" applyAlignment="1">
      <alignment vertical="center" wrapText="1"/>
    </xf>
    <xf numFmtId="0" fontId="10" fillId="5" borderId="7" xfId="0" applyFont="1" applyFill="1" applyBorder="1" applyAlignment="1">
      <alignment vertical="center" wrapText="1"/>
    </xf>
    <xf numFmtId="0" fontId="10" fillId="5" borderId="8" xfId="0" applyFont="1" applyFill="1" applyBorder="1" applyAlignment="1">
      <alignment vertical="center" wrapText="1"/>
    </xf>
    <xf numFmtId="0" fontId="10" fillId="5" borderId="9" xfId="0" applyFont="1" applyFill="1" applyBorder="1" applyAlignment="1">
      <alignment vertical="center" wrapText="1"/>
    </xf>
    <xf numFmtId="0" fontId="10" fillId="5" borderId="10" xfId="0" applyFont="1" applyFill="1" applyBorder="1" applyAlignment="1">
      <alignment vertical="center" wrapText="1"/>
    </xf>
    <xf numFmtId="0" fontId="10" fillId="5" borderId="13" xfId="0" applyFont="1" applyFill="1" applyBorder="1" applyAlignment="1">
      <alignment horizontal="left" vertical="center" wrapText="1"/>
    </xf>
    <xf numFmtId="0" fontId="10" fillId="0" borderId="13" xfId="0" applyFont="1" applyBorder="1" applyAlignment="1">
      <alignment horizontal="left" vertical="center" wrapText="1"/>
    </xf>
    <xf numFmtId="0" fontId="11" fillId="6" borderId="0" xfId="0" applyFont="1" applyFill="1" applyAlignment="1">
      <alignment horizontal="left" vertical="center" wrapText="1"/>
    </xf>
    <xf numFmtId="0" fontId="14" fillId="0" borderId="29" xfId="0" applyFont="1" applyBorder="1" applyAlignment="1">
      <alignment horizontal="left" vertical="center" wrapText="1"/>
    </xf>
    <xf numFmtId="0" fontId="10" fillId="0" borderId="29" xfId="0" applyFont="1" applyBorder="1" applyAlignment="1">
      <alignment horizontal="left" vertical="center" wrapText="1"/>
    </xf>
    <xf numFmtId="0" fontId="14" fillId="5" borderId="2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5" borderId="2" xfId="0" applyFont="1" applyFill="1" applyBorder="1" applyAlignment="1">
      <alignment horizontal="left" vertical="top" wrapText="1"/>
    </xf>
    <xf numFmtId="0" fontId="10" fillId="5" borderId="6"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7" xfId="0" applyFont="1" applyFill="1" applyBorder="1" applyAlignment="1">
      <alignment horizontal="left" vertical="center" wrapText="1"/>
    </xf>
    <xf numFmtId="0" fontId="11" fillId="0" borderId="2" xfId="0" applyFont="1" applyBorder="1" applyAlignment="1">
      <alignment horizontal="left" vertical="center" wrapText="1"/>
    </xf>
    <xf numFmtId="0" fontId="14" fillId="0" borderId="11" xfId="0" applyFont="1" applyBorder="1" applyAlignment="1">
      <alignment horizontal="left" vertical="center" wrapText="1"/>
    </xf>
    <xf numFmtId="0" fontId="11" fillId="8" borderId="2" xfId="0" applyFont="1" applyFill="1" applyBorder="1" applyAlignment="1">
      <alignment horizontal="left" vertical="center" wrapText="1"/>
    </xf>
    <xf numFmtId="0" fontId="10" fillId="8" borderId="11" xfId="0" applyFont="1" applyFill="1" applyBorder="1" applyAlignment="1">
      <alignment horizontal="left" vertical="center" wrapText="1"/>
    </xf>
    <xf numFmtId="0" fontId="10" fillId="8" borderId="12" xfId="0" applyFont="1" applyFill="1" applyBorder="1" applyAlignment="1">
      <alignment horizontal="left" vertical="center" wrapText="1"/>
    </xf>
    <xf numFmtId="0" fontId="10" fillId="8" borderId="13" xfId="0" applyFont="1" applyFill="1" applyBorder="1" applyAlignment="1">
      <alignment horizontal="left" vertical="center" wrapText="1"/>
    </xf>
    <xf numFmtId="0" fontId="56" fillId="0" borderId="0" xfId="0" applyFont="1" applyAlignment="1">
      <alignment horizontal="left" vertical="center" wrapText="1"/>
    </xf>
    <xf numFmtId="0" fontId="60" fillId="0" borderId="0" xfId="0" applyFont="1" applyAlignment="1">
      <alignment horizontal="left" vertical="center" wrapText="1"/>
    </xf>
    <xf numFmtId="0" fontId="11" fillId="5" borderId="6" xfId="0" applyFont="1" applyFill="1" applyBorder="1" applyAlignment="1">
      <alignment horizontal="left" vertical="top" wrapText="1"/>
    </xf>
    <xf numFmtId="0" fontId="10" fillId="5" borderId="0" xfId="0" applyFont="1" applyFill="1" applyAlignment="1">
      <alignment horizontal="left" vertical="top" wrapText="1"/>
    </xf>
    <xf numFmtId="0" fontId="10" fillId="5" borderId="7" xfId="0" applyFont="1" applyFill="1" applyBorder="1" applyAlignment="1">
      <alignment horizontal="left" vertical="top" wrapText="1"/>
    </xf>
    <xf numFmtId="0" fontId="10" fillId="5" borderId="6" xfId="0" applyFont="1" applyFill="1" applyBorder="1" applyAlignment="1">
      <alignment horizontal="left" vertical="top" wrapText="1"/>
    </xf>
    <xf numFmtId="0" fontId="10" fillId="5" borderId="8" xfId="0" applyFont="1" applyFill="1" applyBorder="1" applyAlignment="1">
      <alignment horizontal="left" vertical="top" wrapText="1"/>
    </xf>
    <xf numFmtId="0" fontId="10" fillId="5" borderId="9" xfId="0" applyFont="1" applyFill="1" applyBorder="1" applyAlignment="1">
      <alignment horizontal="left" vertical="top" wrapText="1"/>
    </xf>
    <xf numFmtId="0" fontId="10" fillId="5" borderId="10" xfId="0" applyFont="1" applyFill="1" applyBorder="1" applyAlignment="1">
      <alignment horizontal="left" vertical="top" wrapText="1"/>
    </xf>
    <xf numFmtId="0" fontId="15" fillId="3" borderId="11"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1"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5" fillId="3" borderId="13" xfId="0" applyFont="1" applyFill="1" applyBorder="1" applyAlignment="1">
      <alignment horizontal="left" vertical="center" wrapText="1"/>
    </xf>
  </cellXfs>
  <cellStyles count="6">
    <cellStyle name="Currency" xfId="2" builtinId="4"/>
    <cellStyle name="Hyperlink" xfId="1" builtinId="8"/>
    <cellStyle name="Hyperlink 2" xfId="3" xr:uid="{00000000-0005-0000-0000-000002000000}"/>
    <cellStyle name="Normal" xfId="0" builtinId="0"/>
    <cellStyle name="Normal 2" xfId="5" xr:uid="{00000000-0005-0000-0000-000004000000}"/>
    <cellStyle name="Percent" xfId="4" builtinId="5"/>
  </cellStyles>
  <dxfs count="0"/>
  <tableStyles count="0" defaultTableStyle="TableStyleMedium9" defaultPivotStyle="PivotStyleLight16"/>
  <colors>
    <mruColors>
      <color rgb="FF0853EA"/>
      <color rgb="FF006699"/>
      <color rgb="FFF3F9FB"/>
      <color rgb="FFE2F2F6"/>
      <color rgb="FFEBF6F9"/>
      <color rgb="FFFFFFFF"/>
      <color rgb="FF5F9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1</xdr:row>
          <xdr:rowOff>38100</xdr:rowOff>
        </xdr:from>
        <xdr:to>
          <xdr:col>5</xdr:col>
          <xdr:colOff>619125</xdr:colOff>
          <xdr:row>2</xdr:row>
          <xdr:rowOff>114300</xdr:rowOff>
        </xdr:to>
        <xdr:sp macro="" textlink="">
          <xdr:nvSpPr>
            <xdr:cNvPr id="20482" name="cmdPopulate"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9524</xdr:colOff>
      <xdr:row>2</xdr:row>
      <xdr:rowOff>19050</xdr:rowOff>
    </xdr:from>
    <xdr:to>
      <xdr:col>15</xdr:col>
      <xdr:colOff>238124</xdr:colOff>
      <xdr:row>2</xdr:row>
      <xdr:rowOff>19050</xdr:rowOff>
    </xdr:to>
    <xdr:cxnSp macro="">
      <xdr:nvCxnSpPr>
        <xdr:cNvPr id="2" name="Straight Connector 1">
          <a:extLst>
            <a:ext uri="{FF2B5EF4-FFF2-40B4-BE49-F238E27FC236}">
              <a16:creationId xmlns:a16="http://schemas.microsoft.com/office/drawing/2014/main" id="{00000000-0008-0000-0300-000005000000}"/>
            </a:ext>
          </a:extLst>
        </xdr:cNvPr>
        <xdr:cNvCxnSpPr/>
      </xdr:nvCxnSpPr>
      <xdr:spPr bwMode="auto">
        <a:xfrm>
          <a:off x="9524" y="438150"/>
          <a:ext cx="9372600" cy="0"/>
        </a:xfrm>
        <a:prstGeom prst="line">
          <a:avLst/>
        </a:prstGeom>
        <a:solidFill>
          <a:srgbClr val="FFFFFF"/>
        </a:solidFill>
        <a:ln w="25400" cap="flat" cmpd="sng" algn="ctr">
          <a:solidFill>
            <a:schemeClr val="bg1">
              <a:lumMod val="75000"/>
            </a:schemeClr>
          </a:solidFill>
          <a:prstDash val="solid"/>
          <a:round/>
          <a:headEnd type="none" w="med" len="med"/>
          <a:tailEnd type="none" w="med" len="med"/>
        </a:ln>
        <a:effectLst/>
      </xdr:spPr>
    </xdr:cxnSp>
    <xdr:clientData/>
  </xdr:twoCellAnchor>
  <xdr:twoCellAnchor>
    <xdr:from>
      <xdr:col>0</xdr:col>
      <xdr:colOff>66675</xdr:colOff>
      <xdr:row>3</xdr:row>
      <xdr:rowOff>39494</xdr:rowOff>
    </xdr:from>
    <xdr:to>
      <xdr:col>0</xdr:col>
      <xdr:colOff>533400</xdr:colOff>
      <xdr:row>5</xdr:row>
      <xdr:rowOff>0</xdr:rowOff>
    </xdr:to>
    <xdr:pic>
      <xdr:nvPicPr>
        <xdr:cNvPr id="3" name="Picture 2" descr="Exclamation">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15744"/>
          <a:ext cx="466725" cy="341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17</xdr:row>
      <xdr:rowOff>19050</xdr:rowOff>
    </xdr:from>
    <xdr:to>
      <xdr:col>0</xdr:col>
      <xdr:colOff>523875</xdr:colOff>
      <xdr:row>17</xdr:row>
      <xdr:rowOff>360556</xdr:rowOff>
    </xdr:to>
    <xdr:pic>
      <xdr:nvPicPr>
        <xdr:cNvPr id="4" name="LittlePoint" descr="Exclamation">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915025"/>
          <a:ext cx="466725" cy="341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118</xdr:row>
      <xdr:rowOff>76200</xdr:rowOff>
    </xdr:from>
    <xdr:to>
      <xdr:col>1</xdr:col>
      <xdr:colOff>219075</xdr:colOff>
      <xdr:row>121</xdr:row>
      <xdr:rowOff>85725</xdr:rowOff>
    </xdr:to>
    <xdr:pic>
      <xdr:nvPicPr>
        <xdr:cNvPr id="5" name="BigPoint" descr="Exclamation">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5528250"/>
          <a:ext cx="79057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xdr:row>
      <xdr:rowOff>146783</xdr:rowOff>
    </xdr:from>
    <xdr:to>
      <xdr:col>15</xdr:col>
      <xdr:colOff>486641</xdr:colOff>
      <xdr:row>18</xdr:row>
      <xdr:rowOff>134938</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0" y="2051783"/>
          <a:ext cx="9973541" cy="1214975"/>
        </a:xfrm>
        <a:prstGeom prst="rect">
          <a:avLst/>
        </a:prstGeom>
        <a:solidFill>
          <a:schemeClr val="bg1">
            <a:lumMod val="95000"/>
          </a:schemeClr>
        </a:solidFill>
        <a:ln w="57150">
          <a:noFill/>
          <a:miter lim="800000"/>
          <a:headEnd/>
          <a:tailEnd/>
        </a:ln>
      </xdr:spPr>
      <xdr:txBody>
        <a:bodyPr rot="0" vert="horz" wrap="square" lIns="91440" tIns="45720" rIns="91440" bIns="45720" anchor="t" anchorCtr="0">
          <a:noAutofit/>
        </a:bodyPr>
        <a:lstStyle/>
        <a:p>
          <a:r>
            <a:rPr lang="en-US" sz="1200">
              <a:effectLst/>
              <a:latin typeface="Arial Narrow" panose="020B0606020202030204" pitchFamily="34" charset="0"/>
              <a:ea typeface="+mn-ea"/>
              <a:cs typeface="+mn-cs"/>
            </a:rPr>
            <a:t>If you believe that Capital Blue Cross has failed to provide these services or discriminated in another way on the basis of race, color, national origin, age, disability, </a:t>
          </a:r>
          <a:br>
            <a:rPr lang="en-US" sz="1200">
              <a:effectLst/>
              <a:latin typeface="Arial Narrow" panose="020B0606020202030204" pitchFamily="34" charset="0"/>
              <a:ea typeface="+mn-ea"/>
              <a:cs typeface="+mn-cs"/>
            </a:rPr>
          </a:br>
          <a:r>
            <a:rPr lang="en-US" sz="1200">
              <a:effectLst/>
              <a:latin typeface="Arial Narrow" panose="020B0606020202030204" pitchFamily="34" charset="0"/>
              <a:ea typeface="+mn-ea"/>
              <a:cs typeface="+mn-cs"/>
            </a:rPr>
            <a:t>or sex, you can file a grievance with our Civil Rights Coordinator. You can file a grievance in person or by mail, fax, or email at: </a:t>
          </a:r>
          <a:endParaRPr lang="en-US" sz="1200">
            <a:effectLst/>
            <a:latin typeface="Arial Narrow" panose="020B0606020202030204" pitchFamily="34" charset="0"/>
          </a:endParaRPr>
        </a:p>
        <a:p>
          <a:pPr algn="ctr"/>
          <a:r>
            <a:rPr lang="en-US" sz="1200" b="1">
              <a:effectLst/>
              <a:latin typeface="Arial Narrow" panose="020B0606020202030204" pitchFamily="34" charset="0"/>
              <a:ea typeface="+mn-ea"/>
              <a:cs typeface="+mn-cs"/>
            </a:rPr>
            <a:t>Capital Blue Cross</a:t>
          </a:r>
          <a:endParaRPr lang="en-US" sz="1200">
            <a:effectLst/>
            <a:latin typeface="Arial Narrow" panose="020B0606020202030204" pitchFamily="34" charset="0"/>
          </a:endParaRPr>
        </a:p>
        <a:p>
          <a:pPr algn="ctr"/>
          <a:r>
            <a:rPr lang="en-US" sz="1200">
              <a:effectLst/>
              <a:latin typeface="Arial Narrow" panose="020B0606020202030204" pitchFamily="34" charset="0"/>
              <a:ea typeface="+mn-ea"/>
              <a:cs typeface="+mn-cs"/>
            </a:rPr>
            <a:t>PO Box 779880, Harrisburg, PA  17177-9880</a:t>
          </a:r>
          <a:endParaRPr lang="en-US" sz="1200">
            <a:effectLst/>
            <a:latin typeface="Arial Narrow" panose="020B0606020202030204" pitchFamily="34" charset="0"/>
          </a:endParaRPr>
        </a:p>
        <a:p>
          <a:pPr algn="ctr"/>
          <a:r>
            <a:rPr lang="en-US" sz="1200">
              <a:effectLst/>
              <a:latin typeface="Arial Narrow" panose="020B0606020202030204" pitchFamily="34" charset="0"/>
              <a:ea typeface="+mn-ea"/>
              <a:cs typeface="+mn-cs"/>
            </a:rPr>
            <a:t>800.417.7842 (TTY: 711), fax: 855.990.9001</a:t>
          </a:r>
          <a:endParaRPr lang="en-US" sz="1200">
            <a:effectLst/>
            <a:latin typeface="Arial Narrow" panose="020B0606020202030204" pitchFamily="34" charset="0"/>
          </a:endParaRPr>
        </a:p>
        <a:p>
          <a:pPr algn="ctr"/>
          <a:r>
            <a:rPr lang="en-US" sz="1200" b="1">
              <a:effectLst/>
              <a:latin typeface="Arial Narrow" panose="020B0606020202030204" pitchFamily="34" charset="0"/>
              <a:ea typeface="+mn-ea"/>
              <a:cs typeface="+mn-cs"/>
            </a:rPr>
            <a:t>CRC@capbluecross.com</a:t>
          </a:r>
          <a:endParaRPr lang="en-US" sz="1200">
            <a:effectLst/>
            <a:latin typeface="Arial Narrow" panose="020B0606020202030204" pitchFamily="34" charset="0"/>
          </a:endParaRPr>
        </a:p>
        <a:p>
          <a:pPr marL="0" marR="0" algn="ctr">
            <a:lnSpc>
              <a:spcPct val="107000"/>
            </a:lnSpc>
            <a:spcBef>
              <a:spcPts val="0"/>
            </a:spcBef>
            <a:spcAft>
              <a:spcPts val="0"/>
            </a:spcAft>
          </a:pPr>
          <a:r>
            <a:rPr lang="en-US" sz="1200" u="none" strike="noStrike">
              <a:solidFill>
                <a:srgbClr val="0563C1"/>
              </a:solidFill>
              <a:effectLst/>
              <a:latin typeface="Arial Narrow" panose="020B0606020202030204" pitchFamily="34" charset="0"/>
              <a:ea typeface="Calibri" panose="020F0502020204030204" pitchFamily="34" charset="0"/>
              <a:cs typeface="Times New Roman" panose="02020603050405020304" pitchFamily="18" charset="0"/>
            </a:rPr>
            <a:t> </a:t>
          </a:r>
          <a:endParaRPr lang="en-US" sz="1200">
            <a:effectLst/>
            <a:latin typeface="Arial Narrow" panose="020B0606020202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11</xdr:col>
      <xdr:colOff>393700</xdr:colOff>
      <xdr:row>0</xdr:row>
      <xdr:rowOff>0</xdr:rowOff>
    </xdr:from>
    <xdr:to>
      <xdr:col>15</xdr:col>
      <xdr:colOff>187960</xdr:colOff>
      <xdr:row>4</xdr:row>
      <xdr:rowOff>124434</xdr:rowOff>
    </xdr:to>
    <xdr:pic>
      <xdr:nvPicPr>
        <xdr:cNvPr id="4" name="Picture 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08850" y="0"/>
          <a:ext cx="2308860" cy="8356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mksi21\Printsource$\SBC_Exhibits_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Data"/>
      <sheetName val="Formatting Instructions"/>
      <sheetName val="Merge Rules"/>
      <sheetName val="SBC-0"/>
      <sheetName val="Cover_Letter"/>
      <sheetName val="Control_Sheet"/>
      <sheetName val="C_568"/>
      <sheetName val="C_572"/>
      <sheetName val="SBC_UI"/>
    </sheetNames>
    <sheetDataSet>
      <sheetData sheetId="0"/>
      <sheetData sheetId="1"/>
      <sheetData sheetId="2"/>
      <sheetData sheetId="3">
        <row r="1">
          <cell r="S1">
            <v>1</v>
          </cell>
        </row>
        <row r="2">
          <cell r="A2" t="str">
            <v>Capital BlueCross[p~]1[/]</v>
          </cell>
          <cell r="O2" t="str">
            <v>[b~]Coverage For:[/] {HeaderLabel} | [b~]Plan Type:[/] {MedPlanType}</v>
          </cell>
        </row>
        <row r="10">
          <cell r="R10">
            <v>30</v>
          </cell>
        </row>
        <row r="11">
          <cell r="R11">
            <v>60</v>
          </cell>
        </row>
        <row r="12">
          <cell r="R12">
            <v>45</v>
          </cell>
        </row>
        <row r="13">
          <cell r="R13">
            <v>45</v>
          </cell>
        </row>
        <row r="14">
          <cell r="R14">
            <v>45</v>
          </cell>
        </row>
        <row r="15">
          <cell r="R15">
            <v>45</v>
          </cell>
        </row>
        <row r="16">
          <cell r="R16">
            <v>45</v>
          </cell>
        </row>
        <row r="20">
          <cell r="Q20" t="str">
            <v>N</v>
          </cell>
        </row>
        <row r="21">
          <cell r="R21">
            <v>45</v>
          </cell>
          <cell r="W21" t="str">
            <v>{SBCT1Label}</v>
          </cell>
          <cell r="X21" t="str">
            <v>{SBCT2Label}</v>
          </cell>
          <cell r="Y21" t="str">
            <v>{SBCT3Label}</v>
          </cell>
        </row>
        <row r="22">
          <cell r="F22" t="str">
            <v>{SBCPCPT1}</v>
          </cell>
          <cell r="H22" t="str">
            <v>{SBCPCPT2}</v>
          </cell>
          <cell r="J22" t="str">
            <v>{SBCPCPT3}</v>
          </cell>
          <cell r="L22" t="str">
            <v>{SBCPCPLE}</v>
          </cell>
          <cell r="R22">
            <v>30</v>
          </cell>
          <cell r="W22" t="str">
            <v>{SBCPCPT1}</v>
          </cell>
          <cell r="X22" t="str">
            <v>{SBCPCPT2}</v>
          </cell>
          <cell r="Y22" t="str">
            <v>{SBCPCPT3}</v>
          </cell>
          <cell r="AB22" t="str">
            <v>{SBCPCPLE}</v>
          </cell>
        </row>
        <row r="23">
          <cell r="F23" t="str">
            <v>{SBCSpecT1}</v>
          </cell>
          <cell r="H23" t="str">
            <v>{SBCSpecT2}</v>
          </cell>
          <cell r="J23" t="str">
            <v>{SBCSpecT3}</v>
          </cell>
          <cell r="L23" t="str">
            <v>{SBCSpecLE}</v>
          </cell>
          <cell r="R23">
            <v>15</v>
          </cell>
          <cell r="W23" t="str">
            <v>{SBCSpecT1}</v>
          </cell>
          <cell r="X23" t="str">
            <v>{SBCSpecT2}</v>
          </cell>
          <cell r="Y23" t="str">
            <v>{SBCSpecT3}</v>
          </cell>
          <cell r="AB23" t="str">
            <v>{SBCSpecLE}</v>
          </cell>
        </row>
        <row r="24">
          <cell r="F24" t="str">
            <v>{SBCPrevT1}</v>
          </cell>
          <cell r="H24" t="str">
            <v>{SBCPrevT2}</v>
          </cell>
          <cell r="J24" t="str">
            <v>{SBCPrevT3}</v>
          </cell>
          <cell r="L24" t="str">
            <v>{SBCPrevLE}</v>
          </cell>
          <cell r="R24">
            <v>30</v>
          </cell>
          <cell r="W24" t="str">
            <v>{SBCPrevT1}</v>
          </cell>
          <cell r="X24" t="str">
            <v>{SBCPrevT2}</v>
          </cell>
          <cell r="Y24" t="str">
            <v>{SBCPrevT3}</v>
          </cell>
          <cell r="AB24" t="str">
            <v>{SBCPrevLE}</v>
          </cell>
        </row>
        <row r="25">
          <cell r="F25" t="str">
            <v>{SBCDiagnosticT1}</v>
          </cell>
          <cell r="H25" t="str">
            <v>{SBCDiagnosticT2}</v>
          </cell>
          <cell r="J25" t="str">
            <v>{SBCDiagnosticT3}</v>
          </cell>
          <cell r="L25" t="str">
            <v>{SBCDiagnosticLE}</v>
          </cell>
          <cell r="R25">
            <v>30</v>
          </cell>
          <cell r="W25" t="str">
            <v>{SBCDiagnosticT1}</v>
          </cell>
          <cell r="X25" t="str">
            <v>{SBCDiagnosticT2}</v>
          </cell>
          <cell r="Y25" t="str">
            <v>{SBCDiagnosticT3}</v>
          </cell>
          <cell r="AB25" t="str">
            <v>{SBCDiagnosticLE}</v>
          </cell>
        </row>
        <row r="26">
          <cell r="F26" t="str">
            <v>{SBCImagingT1}</v>
          </cell>
          <cell r="H26" t="str">
            <v>{SBCImagingT2}</v>
          </cell>
          <cell r="J26" t="str">
            <v>{SBCImagingT3}</v>
          </cell>
          <cell r="L26" t="str">
            <v>{SBCImagingLE}</v>
          </cell>
          <cell r="R26">
            <v>15</v>
          </cell>
          <cell r="W26" t="str">
            <v>{SBCImagingT1}</v>
          </cell>
          <cell r="X26" t="str">
            <v>{SBCImagingT2}</v>
          </cell>
          <cell r="Y26" t="str">
            <v>{SBCImagingT3}</v>
          </cell>
          <cell r="AB26" t="str">
            <v>{SBCImagingLE}</v>
          </cell>
        </row>
        <row r="27">
          <cell r="A27" t="str">
            <v>If you need drugs to treat your illness or condition. More information about [c~b~u~]prescription drug[/] [c~b~u~]coverage[/] is available by calling {Phone Number}</v>
          </cell>
          <cell r="F27" t="str">
            <v>{SBCGenericT1}</v>
          </cell>
          <cell r="H27" t="str">
            <v>{SBCGenericT2}</v>
          </cell>
          <cell r="J27" t="str">
            <v>{SBCGenericT3}</v>
          </cell>
          <cell r="L27" t="str">
            <v>{SBCGenericLE}</v>
          </cell>
          <cell r="R27">
            <v>35</v>
          </cell>
          <cell r="W27" t="str">
            <v>{SBCGenericT1}</v>
          </cell>
          <cell r="X27" t="str">
            <v>{SBCGenericT2}</v>
          </cell>
          <cell r="Y27" t="str">
            <v>{SBCGenericT3}</v>
          </cell>
          <cell r="AB27" t="str">
            <v>{SBCGenericLE}</v>
          </cell>
        </row>
        <row r="28">
          <cell r="F28" t="str">
            <v>{SBCPreferredT1}</v>
          </cell>
          <cell r="H28" t="str">
            <v>{SBCPreferredT2}</v>
          </cell>
          <cell r="J28" t="str">
            <v>{SBCPreferredT3}</v>
          </cell>
          <cell r="L28" t="str">
            <v>{SBCPreferredLE}</v>
          </cell>
          <cell r="R28">
            <v>35</v>
          </cell>
          <cell r="W28" t="str">
            <v>{SBCPreferredT1}</v>
          </cell>
          <cell r="X28" t="str">
            <v>{SBCPreferredT2}</v>
          </cell>
          <cell r="Y28" t="str">
            <v>{SBCPreferredT3}</v>
          </cell>
          <cell r="AB28" t="str">
            <v>{SBCPreferredLE}</v>
          </cell>
        </row>
        <row r="29">
          <cell r="F29" t="str">
            <v>{SBCNonPreferredT1}</v>
          </cell>
          <cell r="H29" t="str">
            <v>{SBCNonPreferredT2}</v>
          </cell>
          <cell r="J29" t="str">
            <v>{SBCNonPreferredT3}</v>
          </cell>
          <cell r="L29" t="str">
            <v>{SBCNonPreferredLE}</v>
          </cell>
          <cell r="R29">
            <v>35</v>
          </cell>
          <cell r="W29" t="str">
            <v>{SBCNonPreferredT1}</v>
          </cell>
          <cell r="X29" t="str">
            <v>{SBCNonPreferredT2}</v>
          </cell>
          <cell r="Y29" t="str">
            <v>{SBCNonPreferredT3}</v>
          </cell>
          <cell r="AB29" t="str">
            <v>{SBCNonPreferredLE}</v>
          </cell>
        </row>
        <row r="30">
          <cell r="F30" t="str">
            <v>{SBCSpecialtyT1}</v>
          </cell>
          <cell r="H30" t="str">
            <v>{SBCSpecialtyT2}</v>
          </cell>
          <cell r="J30" t="str">
            <v>{SBCSpecialtyT3}</v>
          </cell>
          <cell r="L30" t="str">
            <v>{SBCSpecialtyLE}</v>
          </cell>
          <cell r="R30">
            <v>35</v>
          </cell>
          <cell r="W30" t="str">
            <v>{SBCSpecialtyT1}</v>
          </cell>
          <cell r="X30" t="str">
            <v>{SBCSpecialtyT2}</v>
          </cell>
          <cell r="Y30" t="str">
            <v>{SBCSpecialtyT3}</v>
          </cell>
          <cell r="AB30" t="str">
            <v>{SBCSpecialtyLE}</v>
          </cell>
        </row>
        <row r="31">
          <cell r="F31" t="str">
            <v>{SBCFacilityFeeT1}</v>
          </cell>
          <cell r="H31" t="str">
            <v>{SBCFacilityFeeT2}</v>
          </cell>
          <cell r="J31" t="str">
            <v>{SBCFacilityFeeT3}</v>
          </cell>
          <cell r="L31" t="str">
            <v>{SBCFacilityFeeLE}</v>
          </cell>
          <cell r="R31">
            <v>30</v>
          </cell>
          <cell r="W31" t="str">
            <v>{SBCFacilityFeeT1}</v>
          </cell>
          <cell r="X31" t="str">
            <v>{SBCFacilityFeeT2}</v>
          </cell>
          <cell r="Y31" t="str">
            <v>{SBCFacilityFeeT3}</v>
          </cell>
          <cell r="AB31" t="str">
            <v>{SBCFacilityFeeLE}</v>
          </cell>
        </row>
        <row r="32">
          <cell r="F32" t="str">
            <v>{SBCPhysicianFeeT1}</v>
          </cell>
          <cell r="H32" t="str">
            <v>{SBCPhysicianFeeT2}</v>
          </cell>
          <cell r="J32" t="str">
            <v>{SBCPhysicianFeeT3}</v>
          </cell>
          <cell r="L32" t="str">
            <v>{SBCPhysicianFeeLE}</v>
          </cell>
          <cell r="R32">
            <v>15</v>
          </cell>
          <cell r="W32" t="str">
            <v>{SBCPhysicianFeeT1}</v>
          </cell>
          <cell r="X32" t="str">
            <v>{SBCPhysicianFeeT2}</v>
          </cell>
          <cell r="Y32" t="str">
            <v>{SBCPhysicianFeeT3}</v>
          </cell>
          <cell r="AB32" t="str">
            <v>{SBCPhysicianFeeLE}</v>
          </cell>
        </row>
        <row r="33">
          <cell r="F33" t="str">
            <v>{SBCERSvcT1}</v>
          </cell>
          <cell r="H33" t="str">
            <v>{SBCERSvcT2}</v>
          </cell>
          <cell r="J33" t="str">
            <v>{SBCERSvcT3}</v>
          </cell>
          <cell r="L33" t="str">
            <v>{SBCERSvcLE}</v>
          </cell>
          <cell r="R33">
            <v>15</v>
          </cell>
          <cell r="W33" t="str">
            <v>{SBCERSvcT1}</v>
          </cell>
          <cell r="X33" t="str">
            <v>{SBCERSvcT2}</v>
          </cell>
          <cell r="Y33" t="str">
            <v>{SBCERSvcT3}</v>
          </cell>
          <cell r="AB33" t="str">
            <v>{SBCERSvcLE}</v>
          </cell>
        </row>
        <row r="34">
          <cell r="F34" t="str">
            <v>{SBCEmAmbT1}</v>
          </cell>
          <cell r="H34" t="str">
            <v>{SBCEmAmbT2}</v>
          </cell>
          <cell r="J34" t="str">
            <v>{SBCEmAmbT3}</v>
          </cell>
          <cell r="L34" t="str">
            <v>{SBCEmAmbLE}</v>
          </cell>
          <cell r="R34">
            <v>30</v>
          </cell>
          <cell r="W34" t="str">
            <v>{SBCEmAmbT1}</v>
          </cell>
          <cell r="X34" t="str">
            <v>{SBCEmAmbT2}</v>
          </cell>
          <cell r="Y34" t="str">
            <v>{SBCEmAmbT3}</v>
          </cell>
          <cell r="AB34" t="str">
            <v>{SBCEmAmbLE}</v>
          </cell>
        </row>
        <row r="35">
          <cell r="F35" t="str">
            <v>{SBCUrgCareT1}</v>
          </cell>
          <cell r="H35" t="str">
            <v>{SBCUrgCareT2}</v>
          </cell>
          <cell r="J35" t="str">
            <v>{SBCUrgCareT3}</v>
          </cell>
          <cell r="L35" t="str">
            <v>{SBCUrgCareLE}</v>
          </cell>
          <cell r="R35">
            <v>15</v>
          </cell>
          <cell r="W35" t="str">
            <v>{SBCUrgCareT1}</v>
          </cell>
          <cell r="X35" t="str">
            <v>{SBCUrgCareT2}</v>
          </cell>
          <cell r="Y35" t="str">
            <v>{SBCUrgCareT3}</v>
          </cell>
          <cell r="AB35" t="str">
            <v>{SBCUrgCareLE}</v>
          </cell>
        </row>
        <row r="36">
          <cell r="F36" t="str">
            <v>{SBCIPCopayT1}</v>
          </cell>
          <cell r="H36" t="str">
            <v>{SBCIPCopayT2}</v>
          </cell>
          <cell r="J36" t="str">
            <v>{SBCIPCopayT3}</v>
          </cell>
          <cell r="L36" t="str">
            <v>{SBCIPCopayLE}</v>
          </cell>
          <cell r="R36">
            <v>15</v>
          </cell>
          <cell r="W36" t="str">
            <v>{SBCIPCopayT1}</v>
          </cell>
          <cell r="X36" t="str">
            <v>{SBCIPCopayT2}</v>
          </cell>
          <cell r="Y36" t="str">
            <v>{SBCIPCopayT3}</v>
          </cell>
          <cell r="AB36" t="str">
            <v>{SBCIPCopayLE}</v>
          </cell>
        </row>
        <row r="37">
          <cell r="F37" t="str">
            <v>{SBCIPPhysFeeT1}</v>
          </cell>
          <cell r="H37" t="str">
            <v>{SBCIPPhysFeeT2}</v>
          </cell>
          <cell r="J37" t="str">
            <v>{SBCIPPhysFeeT3}</v>
          </cell>
          <cell r="L37" t="str">
            <v>{SBCIPPhysFeeLE}</v>
          </cell>
          <cell r="R37">
            <v>15</v>
          </cell>
          <cell r="W37" t="str">
            <v>{SBCIPPhysFeeT1}</v>
          </cell>
          <cell r="X37" t="str">
            <v>{SBCIPPhysFeeT2}</v>
          </cell>
          <cell r="Y37" t="str">
            <v>{SBCIPPhysFeeT3}</v>
          </cell>
          <cell r="AB37" t="str">
            <v>{SBCIPPhysFeeLE}</v>
          </cell>
        </row>
        <row r="38">
          <cell r="F38" t="str">
            <v>{SBCMHOPT1}</v>
          </cell>
          <cell r="H38" t="str">
            <v>{SBCMHOPT2}</v>
          </cell>
          <cell r="J38" t="str">
            <v>{SBCMHOPT3}</v>
          </cell>
          <cell r="L38" t="str">
            <v>{SBCMHOPLE}</v>
          </cell>
          <cell r="R38">
            <v>40</v>
          </cell>
          <cell r="W38" t="str">
            <v>{SBCMHOPT1}</v>
          </cell>
          <cell r="X38" t="str">
            <v>{SBCMHOPT2}</v>
          </cell>
          <cell r="Y38" t="str">
            <v>{SBCMHOPT3}</v>
          </cell>
          <cell r="AB38" t="str">
            <v>{SBCMHOPLE}</v>
          </cell>
        </row>
        <row r="39">
          <cell r="F39" t="str">
            <v>{SBCMHIPT1}</v>
          </cell>
          <cell r="H39" t="str">
            <v>{SBCMHIPT2}</v>
          </cell>
          <cell r="J39" t="str">
            <v>{SBCMHIPT3}</v>
          </cell>
          <cell r="L39" t="str">
            <v>{SBCMHIPLE}</v>
          </cell>
          <cell r="R39">
            <v>40</v>
          </cell>
          <cell r="W39" t="str">
            <v>{SBCMHIPT1}</v>
          </cell>
          <cell r="X39" t="str">
            <v>{SBCMHIPT2}</v>
          </cell>
          <cell r="Y39" t="str">
            <v>{SBCMHIPT3}</v>
          </cell>
          <cell r="AB39" t="str">
            <v>{SBCMHIPLE}</v>
          </cell>
        </row>
        <row r="40">
          <cell r="F40" t="str">
            <v>{SBCMatOVT1}</v>
          </cell>
          <cell r="H40" t="str">
            <v>{SBCMatOVT2}</v>
          </cell>
          <cell r="J40" t="str">
            <v>{SBCMatOVT3}</v>
          </cell>
          <cell r="L40" t="str">
            <v>{SBCMatOVLE}</v>
          </cell>
          <cell r="R40">
            <v>15</v>
          </cell>
          <cell r="W40" t="str">
            <v>{SBCMatOVT1}</v>
          </cell>
          <cell r="X40" t="str">
            <v>{SBCMatOVT2}</v>
          </cell>
          <cell r="Y40" t="str">
            <v>{SBCMatOVT3}</v>
          </cell>
          <cell r="AB40" t="str">
            <v>{SBCMatOVLE}</v>
          </cell>
        </row>
        <row r="41">
          <cell r="F41" t="str">
            <v>{SBCMatPrePostT1}</v>
          </cell>
          <cell r="H41" t="str">
            <v>{SBCMatPrePostT2}</v>
          </cell>
          <cell r="J41" t="str">
            <v>{SBCMatPrePostT3}</v>
          </cell>
          <cell r="L41" t="str">
            <v>{SBCMatPrePostLE}</v>
          </cell>
          <cell r="R41">
            <v>30</v>
          </cell>
          <cell r="W41" t="str">
            <v>{SBCMatPrePostT1}</v>
          </cell>
          <cell r="X41" t="str">
            <v>{SBCMatPrePostT2}</v>
          </cell>
          <cell r="Y41" t="str">
            <v>{SBCMatPrePostT3}</v>
          </cell>
          <cell r="AB41" t="str">
            <v>{SBCMatPrePostLE}</v>
          </cell>
        </row>
        <row r="42">
          <cell r="F42" t="str">
            <v>{SBCMatDelT1}</v>
          </cell>
          <cell r="H42" t="str">
            <v>{SBCMatDelT2}</v>
          </cell>
          <cell r="J42" t="str">
            <v>{SBCMatDelT3}</v>
          </cell>
          <cell r="L42" t="str">
            <v>{SBCMatDelLE}</v>
          </cell>
          <cell r="R42">
            <v>15</v>
          </cell>
          <cell r="W42" t="str">
            <v>{SBCMatDelT1}</v>
          </cell>
          <cell r="X42" t="str">
            <v>{SBCMatDelT2}</v>
          </cell>
          <cell r="Y42" t="str">
            <v>{SBCMatDelT3}</v>
          </cell>
          <cell r="AB42" t="str">
            <v>{SBCMatDelLE}</v>
          </cell>
        </row>
        <row r="43">
          <cell r="F43" t="str">
            <v>{SBCHomeHealthT1}</v>
          </cell>
          <cell r="H43" t="str">
            <v>{SBCHomeHealthT2}</v>
          </cell>
          <cell r="J43" t="str">
            <v>{SBCHomeHealthT3}</v>
          </cell>
          <cell r="L43" t="str">
            <v>{SBCHomeHealthLE}</v>
          </cell>
          <cell r="R43">
            <v>15</v>
          </cell>
          <cell r="W43" t="str">
            <v>{SBCHomeHealthT1}</v>
          </cell>
          <cell r="X43" t="str">
            <v>{SBCHomeHealthT2}</v>
          </cell>
          <cell r="Y43" t="str">
            <v>{SBCHomeHealthT3}</v>
          </cell>
          <cell r="AB43" t="str">
            <v>{SBCHomeHealthLE}</v>
          </cell>
        </row>
        <row r="44">
          <cell r="F44" t="str">
            <v>{SBCRehabT1}</v>
          </cell>
          <cell r="H44" t="str">
            <v>{SBCRehabT2}</v>
          </cell>
          <cell r="J44" t="str">
            <v>{SBCRehabT3}</v>
          </cell>
          <cell r="L44" t="str">
            <v>{SBCRehabLE}</v>
          </cell>
          <cell r="R44">
            <v>15</v>
          </cell>
          <cell r="W44" t="str">
            <v>{SBCRehabT1}</v>
          </cell>
          <cell r="X44" t="str">
            <v>{SBCRehabT2}</v>
          </cell>
          <cell r="Y44" t="str">
            <v>{SBCRehabT3}</v>
          </cell>
          <cell r="AB44" t="str">
            <v>{SBCRehabLE}</v>
          </cell>
        </row>
        <row r="45">
          <cell r="F45" t="str">
            <v>{SBCHabilT1}</v>
          </cell>
          <cell r="H45" t="str">
            <v>{SBCHabilT2}</v>
          </cell>
          <cell r="J45" t="str">
            <v>{SBCHabilT3}</v>
          </cell>
          <cell r="L45" t="str">
            <v>{SBCHabilLE}</v>
          </cell>
          <cell r="R45">
            <v>15</v>
          </cell>
          <cell r="W45" t="str">
            <v>{SBCHabilT1}</v>
          </cell>
          <cell r="X45" t="str">
            <v>{SBCHabilT2}</v>
          </cell>
          <cell r="Y45" t="str">
            <v>{SBCHabilT3}</v>
          </cell>
          <cell r="AB45" t="str">
            <v>{SBCHabilLE}</v>
          </cell>
        </row>
        <row r="46">
          <cell r="F46" t="str">
            <v>{SBCSNFT1}</v>
          </cell>
          <cell r="H46" t="str">
            <v>{SBCSNFT2}</v>
          </cell>
          <cell r="J46" t="str">
            <v>{SBCSNFT3}</v>
          </cell>
          <cell r="L46" t="str">
            <v>{SBCSNFLE}</v>
          </cell>
          <cell r="R46">
            <v>15</v>
          </cell>
          <cell r="W46" t="str">
            <v>{SBCSNFT1}</v>
          </cell>
          <cell r="X46" t="str">
            <v>{SBCSNFT2}</v>
          </cell>
          <cell r="Y46" t="str">
            <v>{SBCSNFT3}</v>
          </cell>
          <cell r="AB46" t="str">
            <v>{SBCSNFLE}</v>
          </cell>
        </row>
        <row r="47">
          <cell r="F47" t="str">
            <v>{SBCDMET1}</v>
          </cell>
          <cell r="H47" t="str">
            <v>{SBCDMET2}</v>
          </cell>
          <cell r="J47" t="str">
            <v>{SBCDMET3}</v>
          </cell>
          <cell r="L47" t="str">
            <v>{SBCDMELE}</v>
          </cell>
          <cell r="R47">
            <v>15</v>
          </cell>
          <cell r="W47" t="str">
            <v>{SBCDMET1}</v>
          </cell>
          <cell r="X47" t="str">
            <v>{SBCDMET2}</v>
          </cell>
          <cell r="Y47" t="str">
            <v>{SBCDMET3}</v>
          </cell>
          <cell r="AB47" t="str">
            <v>{SBCDMELE}</v>
          </cell>
        </row>
        <row r="48">
          <cell r="F48" t="str">
            <v>{SBCHospiceT1}</v>
          </cell>
          <cell r="H48" t="str">
            <v>{SBCHospiceT2}</v>
          </cell>
          <cell r="J48" t="str">
            <v>{SBCHospiceT3}</v>
          </cell>
          <cell r="L48" t="str">
            <v>{SBCHospiceLE}</v>
          </cell>
          <cell r="R48">
            <v>15</v>
          </cell>
          <cell r="W48" t="str">
            <v>{SBCHospiceT1}</v>
          </cell>
          <cell r="X48" t="str">
            <v>{SBCHospiceT2}</v>
          </cell>
          <cell r="Y48" t="str">
            <v>{SBCHospiceT3}</v>
          </cell>
          <cell r="AB48" t="str">
            <v>{SBCHospiceLE}</v>
          </cell>
        </row>
        <row r="49">
          <cell r="F49" t="str">
            <v>{SBCEyeExamT1}</v>
          </cell>
          <cell r="H49" t="str">
            <v>{SBCEyeExamT2}</v>
          </cell>
          <cell r="J49" t="str">
            <v>{SBCEyeExamT3}</v>
          </cell>
          <cell r="L49" t="str">
            <v>{SBCEyeExamLE}</v>
          </cell>
          <cell r="R49">
            <v>15</v>
          </cell>
          <cell r="W49" t="str">
            <v>{SBCEyeExamT1}</v>
          </cell>
          <cell r="X49" t="str">
            <v>{SBCEyeExamT2}</v>
          </cell>
          <cell r="Y49" t="str">
            <v>{SBCEyeExamT3}</v>
          </cell>
          <cell r="AB49" t="str">
            <v>{SBCEyeExamLE}</v>
          </cell>
        </row>
        <row r="50">
          <cell r="F50" t="str">
            <v>{SBCGlassesT1}</v>
          </cell>
          <cell r="H50" t="str">
            <v>{SBCGlassesT2}</v>
          </cell>
          <cell r="J50" t="str">
            <v>{SBCGlassesT3}</v>
          </cell>
          <cell r="L50" t="str">
            <v>{SBCGlassesLE}</v>
          </cell>
          <cell r="R50">
            <v>15</v>
          </cell>
          <cell r="W50" t="str">
            <v>{SBCGlassesT1}</v>
          </cell>
          <cell r="X50" t="str">
            <v>{SBCGlassesT2}</v>
          </cell>
          <cell r="Y50" t="str">
            <v>{SBCGlassesT3}</v>
          </cell>
          <cell r="AB50" t="str">
            <v>{SBCGlassesLE}</v>
          </cell>
        </row>
        <row r="51">
          <cell r="F51" t="str">
            <v>{SBCDentalT1}</v>
          </cell>
          <cell r="H51" t="str">
            <v>{SBCDentalT2}</v>
          </cell>
          <cell r="J51" t="str">
            <v>{SBCDentalT3}</v>
          </cell>
          <cell r="L51" t="str">
            <v>{SBCDentalLE}</v>
          </cell>
          <cell r="R51">
            <v>15</v>
          </cell>
          <cell r="W51" t="str">
            <v>{SBCDentalT1}</v>
          </cell>
          <cell r="X51" t="str">
            <v>{SBCDentalT2}</v>
          </cell>
          <cell r="Y51" t="str">
            <v>{SBCDentalT3}</v>
          </cell>
          <cell r="AB51" t="str">
            <v>{SBCDentalLE}</v>
          </cell>
        </row>
        <row r="52">
          <cell r="Q52" t="str">
            <v>Y</v>
          </cell>
        </row>
        <row r="53">
          <cell r="R53">
            <v>30</v>
          </cell>
        </row>
        <row r="54">
          <cell r="F54" t="str">
            <v>{SBCPCPT1}</v>
          </cell>
          <cell r="I54" t="str">
            <v>{SBCPCPT3}</v>
          </cell>
          <cell r="L54" t="str">
            <v>{SBCPCPLE}</v>
          </cell>
          <cell r="R54">
            <v>30</v>
          </cell>
        </row>
        <row r="55">
          <cell r="F55" t="str">
            <v>{SBCSpecT1}</v>
          </cell>
          <cell r="I55" t="str">
            <v>{SBCSpecT3}</v>
          </cell>
          <cell r="L55" t="str">
            <v>{SBCSpecLE}</v>
          </cell>
          <cell r="R55">
            <v>15</v>
          </cell>
        </row>
        <row r="56">
          <cell r="F56" t="str">
            <v>{SBCPrevT1}</v>
          </cell>
          <cell r="I56" t="str">
            <v>{SBCPrevT3}</v>
          </cell>
          <cell r="L56" t="str">
            <v>{SBCPrevLE}</v>
          </cell>
          <cell r="R56">
            <v>30</v>
          </cell>
        </row>
        <row r="57">
          <cell r="F57" t="str">
            <v>{SBCDiagnosticT1}</v>
          </cell>
          <cell r="I57" t="str">
            <v>{SBCDiagnosticT3}</v>
          </cell>
          <cell r="L57" t="str">
            <v>{SBCDiagnosticLE}</v>
          </cell>
          <cell r="R57">
            <v>30</v>
          </cell>
        </row>
        <row r="58">
          <cell r="F58" t="str">
            <v>{SBCImagingT1}</v>
          </cell>
          <cell r="I58" t="str">
            <v>{SBCImagingT3}</v>
          </cell>
          <cell r="L58" t="str">
            <v>{SBCImagingLE}</v>
          </cell>
          <cell r="R58">
            <v>15</v>
          </cell>
        </row>
        <row r="59">
          <cell r="A59" t="str">
            <v>If you need drugs to treat your illness or condition. More information about [c~b~u~]prescription drug[/] [c~b~u~]coverage[/] is available by calling {Phone Number}</v>
          </cell>
          <cell r="F59" t="str">
            <v>{SBCGenericT1}</v>
          </cell>
          <cell r="I59" t="str">
            <v>{SBCGenericT3}</v>
          </cell>
          <cell r="L59" t="str">
            <v>{SBCGenericLE}</v>
          </cell>
          <cell r="R59">
            <v>35</v>
          </cell>
        </row>
        <row r="60">
          <cell r="F60" t="str">
            <v>{SBCPreferredT1}</v>
          </cell>
          <cell r="I60" t="str">
            <v>{SBCPreferredT3}</v>
          </cell>
          <cell r="L60" t="str">
            <v>{SBCPreferredLE}</v>
          </cell>
          <cell r="R60">
            <v>35</v>
          </cell>
        </row>
        <row r="61">
          <cell r="F61" t="str">
            <v>{SBCNonPreferredT1}</v>
          </cell>
          <cell r="I61" t="str">
            <v>{SBCNonPreferredT3}</v>
          </cell>
          <cell r="L61" t="str">
            <v>{SBCNonPreferredLE}</v>
          </cell>
          <cell r="R61">
            <v>35</v>
          </cell>
        </row>
        <row r="62">
          <cell r="F62" t="str">
            <v>{SBCSpecialtyT1}</v>
          </cell>
          <cell r="I62" t="str">
            <v>{SBCSpecialtyT3}</v>
          </cell>
          <cell r="L62" t="str">
            <v>{SBCSpecialtyLE}</v>
          </cell>
          <cell r="R62">
            <v>35</v>
          </cell>
        </row>
        <row r="63">
          <cell r="F63" t="str">
            <v>{SBCFacilityFeeT1}</v>
          </cell>
          <cell r="I63" t="str">
            <v>{SBCFacilityFeeT3}</v>
          </cell>
          <cell r="L63" t="str">
            <v>{SBCFacilityFeeLE}</v>
          </cell>
          <cell r="R63">
            <v>30</v>
          </cell>
        </row>
        <row r="64">
          <cell r="F64" t="str">
            <v>{SBCPhysicianFeeT1}</v>
          </cell>
          <cell r="I64" t="str">
            <v>{SBCPhysicianFeeT3}</v>
          </cell>
          <cell r="L64" t="str">
            <v>{SBCPhysicianFeeLE}</v>
          </cell>
          <cell r="R64">
            <v>15</v>
          </cell>
        </row>
        <row r="65">
          <cell r="F65" t="str">
            <v>{SBCERSvcT1}</v>
          </cell>
          <cell r="I65" t="str">
            <v>{SBCERSvcT3}</v>
          </cell>
          <cell r="L65" t="str">
            <v>{SBCERSvcLE}</v>
          </cell>
          <cell r="R65">
            <v>15</v>
          </cell>
        </row>
        <row r="66">
          <cell r="F66" t="str">
            <v>{SBCEmAmbT1}</v>
          </cell>
          <cell r="I66" t="str">
            <v>{SBCEmAmbT3}</v>
          </cell>
          <cell r="L66" t="str">
            <v>{SBCEmAmbLE}</v>
          </cell>
          <cell r="R66">
            <v>30</v>
          </cell>
        </row>
        <row r="67">
          <cell r="F67" t="str">
            <v>{SBCUrgCareT1}</v>
          </cell>
          <cell r="I67" t="str">
            <v>{SBCUrgCareT3}</v>
          </cell>
          <cell r="L67" t="str">
            <v>{SBCUrgCareLE}</v>
          </cell>
          <cell r="R67">
            <v>15</v>
          </cell>
        </row>
        <row r="68">
          <cell r="F68" t="str">
            <v>{SBCIPCopayT1}</v>
          </cell>
          <cell r="I68" t="str">
            <v>{SBCIPCopayT3}</v>
          </cell>
          <cell r="L68" t="str">
            <v>{SBCIPCopayLE}</v>
          </cell>
          <cell r="R68">
            <v>15</v>
          </cell>
        </row>
        <row r="69">
          <cell r="F69" t="str">
            <v>{SBCIPPhysFeeT1}</v>
          </cell>
          <cell r="I69" t="str">
            <v>{SBCIPPhysFeeT3}</v>
          </cell>
          <cell r="L69" t="str">
            <v>{SBCIPPhysFeeLE}</v>
          </cell>
          <cell r="R69">
            <v>15</v>
          </cell>
        </row>
        <row r="70">
          <cell r="F70" t="str">
            <v>{SBCMHOPT1}</v>
          </cell>
          <cell r="I70" t="str">
            <v>{SBCMHOPT3}</v>
          </cell>
          <cell r="L70" t="str">
            <v>{SBCMHOPLE}</v>
          </cell>
          <cell r="R70">
            <v>40</v>
          </cell>
        </row>
        <row r="71">
          <cell r="F71" t="str">
            <v>{SBCMHIPT1}</v>
          </cell>
          <cell r="I71" t="str">
            <v>{SBCMHIPT3}</v>
          </cell>
          <cell r="L71" t="str">
            <v>{SBCMHIPLE}</v>
          </cell>
          <cell r="R71">
            <v>40</v>
          </cell>
        </row>
        <row r="72">
          <cell r="F72" t="str">
            <v>{SBCMatOVT1}</v>
          </cell>
          <cell r="I72" t="str">
            <v>{SBCMatOVT3}</v>
          </cell>
          <cell r="L72" t="str">
            <v>{SBCMatOVLE}</v>
          </cell>
          <cell r="R72">
            <v>15</v>
          </cell>
        </row>
        <row r="73">
          <cell r="F73" t="str">
            <v>{SBCMatPrePostT1}</v>
          </cell>
          <cell r="I73" t="str">
            <v>{SBCMatPrePostT3}</v>
          </cell>
          <cell r="L73" t="str">
            <v>{SBCMatPrePostLE}</v>
          </cell>
          <cell r="R73">
            <v>30</v>
          </cell>
        </row>
        <row r="74">
          <cell r="F74" t="str">
            <v>{SBCMatDelT1}</v>
          </cell>
          <cell r="I74" t="str">
            <v>{SBCMatDelT3}</v>
          </cell>
          <cell r="L74" t="str">
            <v>{SBCMatDelLE}</v>
          </cell>
          <cell r="R74">
            <v>15</v>
          </cell>
        </row>
        <row r="75">
          <cell r="F75" t="str">
            <v>{SBCHomeHealthT1}</v>
          </cell>
          <cell r="I75" t="str">
            <v>{SBCHomeHealthT3}</v>
          </cell>
          <cell r="L75" t="str">
            <v>{SBCHomeHealthLE}</v>
          </cell>
          <cell r="R75">
            <v>15</v>
          </cell>
        </row>
        <row r="76">
          <cell r="F76" t="str">
            <v>{SBCRehabT1}</v>
          </cell>
          <cell r="I76" t="str">
            <v>{SBCRehabT3}</v>
          </cell>
          <cell r="L76" t="str">
            <v>{SBCRehabLE}</v>
          </cell>
          <cell r="R76">
            <v>15</v>
          </cell>
        </row>
        <row r="77">
          <cell r="F77" t="str">
            <v>{SBCHabilT1}</v>
          </cell>
          <cell r="I77" t="str">
            <v>{SBCHabilT3}</v>
          </cell>
          <cell r="L77" t="str">
            <v>{SBCHabilLE}</v>
          </cell>
          <cell r="R77">
            <v>15</v>
          </cell>
        </row>
        <row r="78">
          <cell r="F78" t="str">
            <v>{SBCSNFT1}</v>
          </cell>
          <cell r="I78" t="str">
            <v>{SBCSNFT3}</v>
          </cell>
          <cell r="L78" t="str">
            <v>{SBCSNFLE}</v>
          </cell>
          <cell r="R78">
            <v>15</v>
          </cell>
        </row>
        <row r="79">
          <cell r="F79" t="str">
            <v>{SBCDMET1}</v>
          </cell>
          <cell r="I79" t="str">
            <v>{SBCDMET3}</v>
          </cell>
          <cell r="L79" t="str">
            <v>{SBCDMELE}</v>
          </cell>
          <cell r="R79">
            <v>15</v>
          </cell>
        </row>
        <row r="80">
          <cell r="F80" t="str">
            <v>{SBCHospiceT1}</v>
          </cell>
          <cell r="I80" t="str">
            <v>{SBCHospiceT3}</v>
          </cell>
          <cell r="L80" t="str">
            <v>{SBCHospiceLE}</v>
          </cell>
          <cell r="R80">
            <v>15</v>
          </cell>
        </row>
        <row r="81">
          <cell r="F81" t="str">
            <v>{SBCEyeExamT1}</v>
          </cell>
          <cell r="I81" t="str">
            <v>{SBCEyeExamT3}</v>
          </cell>
          <cell r="L81" t="str">
            <v>{SBCEyeExamLE}</v>
          </cell>
          <cell r="R81">
            <v>15</v>
          </cell>
        </row>
        <row r="82">
          <cell r="F82" t="str">
            <v>{SBCGlassesT1}</v>
          </cell>
          <cell r="I82" t="str">
            <v>{SBCGlassesT3}</v>
          </cell>
          <cell r="L82" t="str">
            <v>{SBCGlassesLE}</v>
          </cell>
          <cell r="R82">
            <v>15</v>
          </cell>
        </row>
        <row r="83">
          <cell r="F83" t="str">
            <v>{SBCDentalT1}</v>
          </cell>
          <cell r="I83" t="str">
            <v>{SBCDentalT3}</v>
          </cell>
          <cell r="L83" t="str">
            <v>{SBCDentalLE}</v>
          </cell>
          <cell r="R83">
            <v>15</v>
          </cell>
        </row>
        <row r="86">
          <cell r="A86" t="str">
            <v>{SBCExclusionList}</v>
          </cell>
          <cell r="AC86" t="str">
            <v>{SBCExclusionList}</v>
          </cell>
          <cell r="AD86">
            <v>0</v>
          </cell>
          <cell r="AE86">
            <v>0</v>
          </cell>
        </row>
        <row r="88">
          <cell r="A88" t="str">
            <v>{SBCInclusionList}</v>
          </cell>
          <cell r="AC88" t="str">
            <v>{SBCInclusionList}</v>
          </cell>
          <cell r="AD88">
            <v>0</v>
          </cell>
          <cell r="AE88">
            <v>0</v>
          </cell>
        </row>
        <row r="124">
          <cell r="E124" t="str">
            <v>{CEOADed}</v>
          </cell>
          <cell r="J124" t="str">
            <v>{CEOADed}</v>
          </cell>
          <cell r="O124" t="str">
            <v>{CEOADed}</v>
          </cell>
        </row>
        <row r="125">
          <cell r="B125" t="str">
            <v>[u~b~c~]Specialist[/] [u~b~c~]copayment[/]</v>
          </cell>
          <cell r="E125" t="str">
            <v>{CESpecCopay}</v>
          </cell>
          <cell r="G125" t="str">
            <v>[u~b~c~]Specialist[/] [u~b~c~]copayment[/]</v>
          </cell>
          <cell r="J125" t="str">
            <v>{CESpecCopay}</v>
          </cell>
          <cell r="L125" t="str">
            <v>[u~b~c~]Specialist[/] [u~b~c~]copayment[/]</v>
          </cell>
          <cell r="O125" t="str">
            <v>{CESpecCopay}</v>
          </cell>
        </row>
        <row r="126">
          <cell r="E126" t="str">
            <v>{CECoins}</v>
          </cell>
          <cell r="J126" t="str">
            <v>{CECoins}</v>
          </cell>
          <cell r="O126" t="str">
            <v>{CECoins}</v>
          </cell>
        </row>
        <row r="127">
          <cell r="E127" t="str">
            <v>{CECoins}</v>
          </cell>
          <cell r="J127" t="str">
            <v>{CECoins}</v>
          </cell>
          <cell r="O127" t="str">
            <v>{CECoins}</v>
          </cell>
        </row>
        <row r="140">
          <cell r="E140" t="str">
            <v>{SBCMatCEDed}</v>
          </cell>
          <cell r="J140" t="str">
            <v>{SBCDiaCEDed}</v>
          </cell>
          <cell r="O140" t="str">
            <v>{CEFraDed}</v>
          </cell>
        </row>
        <row r="141">
          <cell r="E141" t="str">
            <v>{SBCMatCECop}</v>
          </cell>
          <cell r="J141" t="str">
            <v>{SBCDiaCECop}</v>
          </cell>
          <cell r="O141" t="str">
            <v>{CEFraCopay}</v>
          </cell>
        </row>
        <row r="142">
          <cell r="E142" t="str">
            <v>{SBCMatCECoi}</v>
          </cell>
          <cell r="J142" t="str">
            <v>{SBCDiaCECoi}</v>
          </cell>
          <cell r="O142" t="str">
            <v>{CEFraCoins}</v>
          </cell>
        </row>
        <row r="144">
          <cell r="E144" t="str">
            <v>{SBCMatCEExc}</v>
          </cell>
          <cell r="J144" t="str">
            <v>{SBCDiaCEExc}</v>
          </cell>
          <cell r="O144" t="str">
            <v>{CEFraLimitExc}</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dimension ref="A1:IV1010"/>
  <sheetViews>
    <sheetView topLeftCell="A28" workbookViewId="0">
      <selection activeCell="D2" sqref="D2"/>
    </sheetView>
  </sheetViews>
  <sheetFormatPr defaultColWidth="5.7109375" defaultRowHeight="12.75" x14ac:dyDescent="0.2"/>
  <cols>
    <col min="1" max="1" width="26.85546875" bestFit="1" customWidth="1"/>
    <col min="2" max="2" width="5.7109375" customWidth="1"/>
    <col min="3" max="3" width="23.7109375" customWidth="1"/>
    <col min="4" max="4" width="8.85546875" bestFit="1" customWidth="1"/>
    <col min="5" max="69" width="12.42578125" bestFit="1" customWidth="1"/>
    <col min="70" max="80" width="12.42578125" customWidth="1"/>
    <col min="81" max="104" width="12.42578125" bestFit="1" customWidth="1"/>
    <col min="113" max="113" width="12.28515625" customWidth="1"/>
    <col min="114" max="114" width="34.5703125" customWidth="1"/>
    <col min="115" max="118" width="20.85546875" customWidth="1"/>
    <col min="119" max="121" width="25.7109375" customWidth="1"/>
  </cols>
  <sheetData>
    <row r="1" spans="1:256" x14ac:dyDescent="0.2">
      <c r="A1" s="3" t="s">
        <v>0</v>
      </c>
      <c r="C1" s="8" t="s">
        <v>219</v>
      </c>
      <c r="D1" s="8"/>
      <c r="L1" t="s">
        <v>409</v>
      </c>
      <c r="N1" t="s">
        <v>534</v>
      </c>
    </row>
    <row r="2" spans="1:256" x14ac:dyDescent="0.2">
      <c r="A2" s="3" t="s">
        <v>3</v>
      </c>
      <c r="C2" s="22" t="s">
        <v>395</v>
      </c>
    </row>
    <row r="3" spans="1:256" ht="15.75" x14ac:dyDescent="0.25">
      <c r="A3" s="6" t="s">
        <v>4</v>
      </c>
      <c r="D3" s="1" t="s">
        <v>1</v>
      </c>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t="s">
        <v>180</v>
      </c>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s="2" customFormat="1" ht="17.25" x14ac:dyDescent="0.35">
      <c r="A4"/>
      <c r="B4"/>
      <c r="C4" s="4" t="s">
        <v>10</v>
      </c>
      <c r="D4" s="5" t="s">
        <v>2</v>
      </c>
      <c r="E4" s="4" t="s">
        <v>15</v>
      </c>
      <c r="F4" s="5" t="str">
        <f t="shared" ref="F4:I4" si="0">"Subgroup " &amp; RIGHT("000" &amp; RIGHT(E4,3) + 1,3)</f>
        <v>Subgroup 002</v>
      </c>
      <c r="G4" s="5" t="str">
        <f t="shared" si="0"/>
        <v>Subgroup 003</v>
      </c>
      <c r="H4" s="5" t="str">
        <f t="shared" si="0"/>
        <v>Subgroup 004</v>
      </c>
      <c r="I4" s="5" t="str">
        <f t="shared" si="0"/>
        <v>Subgroup 005</v>
      </c>
      <c r="J4" s="5" t="str">
        <f t="shared" ref="J4" si="1">"Subgroup " &amp; RIGHT("000" &amp; RIGHT(I4,3) + 1,3)</f>
        <v>Subgroup 006</v>
      </c>
      <c r="K4" s="5" t="str">
        <f t="shared" ref="K4" si="2">"Subgroup " &amp; RIGHT("000" &amp; RIGHT(J4,3) + 1,3)</f>
        <v>Subgroup 007</v>
      </c>
      <c r="L4" s="5" t="str">
        <f t="shared" ref="L4" si="3">"Subgroup " &amp; RIGHT("000" &amp; RIGHT(K4,3) + 1,3)</f>
        <v>Subgroup 008</v>
      </c>
      <c r="M4" s="5" t="str">
        <f t="shared" ref="M4" si="4">"Subgroup " &amp; RIGHT("000" &amp; RIGHT(L4,3) + 1,3)</f>
        <v>Subgroup 009</v>
      </c>
      <c r="N4" s="5" t="str">
        <f t="shared" ref="N4" si="5">"Subgroup " &amp; RIGHT("000" &amp; RIGHT(M4,3) + 1,3)</f>
        <v>Subgroup 010</v>
      </c>
      <c r="O4" s="5" t="str">
        <f t="shared" ref="O4" si="6">"Subgroup " &amp; RIGHT("000" &amp; RIGHT(N4,3) + 1,3)</f>
        <v>Subgroup 011</v>
      </c>
      <c r="P4" s="5" t="str">
        <f t="shared" ref="P4" si="7">"Subgroup " &amp; RIGHT("000" &amp; RIGHT(O4,3) + 1,3)</f>
        <v>Subgroup 012</v>
      </c>
      <c r="Q4" s="5" t="str">
        <f t="shared" ref="Q4" si="8">"Subgroup " &amp; RIGHT("000" &amp; RIGHT(P4,3) + 1,3)</f>
        <v>Subgroup 013</v>
      </c>
      <c r="R4" s="5" t="str">
        <f t="shared" ref="R4" si="9">"Subgroup " &amp; RIGHT("000" &amp; RIGHT(Q4,3) + 1,3)</f>
        <v>Subgroup 014</v>
      </c>
      <c r="S4" s="5" t="str">
        <f t="shared" ref="S4" si="10">"Subgroup " &amp; RIGHT("000" &amp; RIGHT(R4,3) + 1,3)</f>
        <v>Subgroup 015</v>
      </c>
      <c r="T4" s="5" t="str">
        <f t="shared" ref="T4" si="11">"Subgroup " &amp; RIGHT("000" &amp; RIGHT(S4,3) + 1,3)</f>
        <v>Subgroup 016</v>
      </c>
      <c r="U4" s="5" t="str">
        <f t="shared" ref="U4" si="12">"Subgroup " &amp; RIGHT("000" &amp; RIGHT(T4,3) + 1,3)</f>
        <v>Subgroup 017</v>
      </c>
      <c r="V4" s="5" t="str">
        <f t="shared" ref="V4" si="13">"Subgroup " &amp; RIGHT("000" &amp; RIGHT(U4,3) + 1,3)</f>
        <v>Subgroup 018</v>
      </c>
      <c r="W4" s="5" t="str">
        <f t="shared" ref="W4" si="14">"Subgroup " &amp; RIGHT("000" &amp; RIGHT(V4,3) + 1,3)</f>
        <v>Subgroup 019</v>
      </c>
      <c r="X4" s="5" t="str">
        <f t="shared" ref="X4" si="15">"Subgroup " &amp; RIGHT("000" &amp; RIGHT(W4,3) + 1,3)</f>
        <v>Subgroup 020</v>
      </c>
      <c r="Y4" s="5" t="str">
        <f t="shared" ref="Y4" si="16">"Subgroup " &amp; RIGHT("000" &amp; RIGHT(X4,3) + 1,3)</f>
        <v>Subgroup 021</v>
      </c>
      <c r="Z4" s="5" t="str">
        <f t="shared" ref="Z4" si="17">"Subgroup " &amp; RIGHT("000" &amp; RIGHT(Y4,3) + 1,3)</f>
        <v>Subgroup 022</v>
      </c>
      <c r="AA4" s="5" t="str">
        <f t="shared" ref="AA4" si="18">"Subgroup " &amp; RIGHT("000" &amp; RIGHT(Z4,3) + 1,3)</f>
        <v>Subgroup 023</v>
      </c>
      <c r="AB4" s="5" t="str">
        <f t="shared" ref="AB4" si="19">"Subgroup " &amp; RIGHT("000" &amp; RIGHT(AA4,3) + 1,3)</f>
        <v>Subgroup 024</v>
      </c>
      <c r="AC4" s="5" t="str">
        <f t="shared" ref="AC4" si="20">"Subgroup " &amp; RIGHT("000" &amp; RIGHT(AB4,3) + 1,3)</f>
        <v>Subgroup 025</v>
      </c>
      <c r="AD4" s="5" t="str">
        <f t="shared" ref="AD4" si="21">"Subgroup " &amp; RIGHT("000" &amp; RIGHT(AC4,3) + 1,3)</f>
        <v>Subgroup 026</v>
      </c>
      <c r="AE4" s="5" t="str">
        <f t="shared" ref="AE4" si="22">"Subgroup " &amp; RIGHT("000" &amp; RIGHT(AD4,3) + 1,3)</f>
        <v>Subgroup 027</v>
      </c>
      <c r="AF4" s="5" t="str">
        <f t="shared" ref="AF4" si="23">"Subgroup " &amp; RIGHT("000" &amp; RIGHT(AE4,3) + 1,3)</f>
        <v>Subgroup 028</v>
      </c>
      <c r="AG4" s="5" t="str">
        <f t="shared" ref="AG4" si="24">"Subgroup " &amp; RIGHT("000" &amp; RIGHT(AF4,3) + 1,3)</f>
        <v>Subgroup 029</v>
      </c>
      <c r="AH4" s="5" t="str">
        <f t="shared" ref="AH4" si="25">"Subgroup " &amp; RIGHT("000" &amp; RIGHT(AG4,3) + 1,3)</f>
        <v>Subgroup 030</v>
      </c>
      <c r="AI4" s="5" t="str">
        <f t="shared" ref="AI4" si="26">"Subgroup " &amp; RIGHT("000" &amp; RIGHT(AH4,3) + 1,3)</f>
        <v>Subgroup 031</v>
      </c>
      <c r="AJ4" s="5" t="str">
        <f t="shared" ref="AJ4" si="27">"Subgroup " &amp; RIGHT("000" &amp; RIGHT(AI4,3) + 1,3)</f>
        <v>Subgroup 032</v>
      </c>
      <c r="AK4" s="5" t="str">
        <f t="shared" ref="AK4" si="28">"Subgroup " &amp; RIGHT("000" &amp; RIGHT(AJ4,3) + 1,3)</f>
        <v>Subgroup 033</v>
      </c>
      <c r="AL4" s="5" t="str">
        <f t="shared" ref="AL4" si="29">"Subgroup " &amp; RIGHT("000" &amp; RIGHT(AK4,3) + 1,3)</f>
        <v>Subgroup 034</v>
      </c>
      <c r="AM4" s="5" t="str">
        <f t="shared" ref="AM4" si="30">"Subgroup " &amp; RIGHT("000" &amp; RIGHT(AL4,3) + 1,3)</f>
        <v>Subgroup 035</v>
      </c>
      <c r="AN4" s="5" t="str">
        <f t="shared" ref="AN4" si="31">"Subgroup " &amp; RIGHT("000" &amp; RIGHT(AM4,3) + 1,3)</f>
        <v>Subgroup 036</v>
      </c>
      <c r="AO4" s="5" t="str">
        <f t="shared" ref="AO4" si="32">"Subgroup " &amp; RIGHT("000" &amp; RIGHT(AN4,3) + 1,3)</f>
        <v>Subgroup 037</v>
      </c>
      <c r="AP4" s="5" t="str">
        <f t="shared" ref="AP4" si="33">"Subgroup " &amp; RIGHT("000" &amp; RIGHT(AO4,3) + 1,3)</f>
        <v>Subgroup 038</v>
      </c>
      <c r="AQ4" s="5" t="str">
        <f t="shared" ref="AQ4" si="34">"Subgroup " &amp; RIGHT("000" &amp; RIGHT(AP4,3) + 1,3)</f>
        <v>Subgroup 039</v>
      </c>
      <c r="AR4" s="5" t="str">
        <f t="shared" ref="AR4" si="35">"Subgroup " &amp; RIGHT("000" &amp; RIGHT(AQ4,3) + 1,3)</f>
        <v>Subgroup 040</v>
      </c>
      <c r="AS4" s="5" t="str">
        <f t="shared" ref="AS4" si="36">"Subgroup " &amp; RIGHT("000" &amp; RIGHT(AR4,3) + 1,3)</f>
        <v>Subgroup 041</v>
      </c>
      <c r="AT4" s="5" t="str">
        <f t="shared" ref="AT4" si="37">"Subgroup " &amp; RIGHT("000" &amp; RIGHT(AS4,3) + 1,3)</f>
        <v>Subgroup 042</v>
      </c>
      <c r="AU4" s="5" t="str">
        <f t="shared" ref="AU4" si="38">"Subgroup " &amp; RIGHT("000" &amp; RIGHT(AT4,3) + 1,3)</f>
        <v>Subgroup 043</v>
      </c>
      <c r="AV4" s="5" t="str">
        <f t="shared" ref="AV4" si="39">"Subgroup " &amp; RIGHT("000" &amp; RIGHT(AU4,3) + 1,3)</f>
        <v>Subgroup 044</v>
      </c>
      <c r="AW4" s="5" t="str">
        <f t="shared" ref="AW4" si="40">"Subgroup " &amp; RIGHT("000" &amp; RIGHT(AV4,3) + 1,3)</f>
        <v>Subgroup 045</v>
      </c>
      <c r="AX4" s="5" t="str">
        <f t="shared" ref="AX4" si="41">"Subgroup " &amp; RIGHT("000" &amp; RIGHT(AW4,3) + 1,3)</f>
        <v>Subgroup 046</v>
      </c>
      <c r="AY4" s="5" t="str">
        <f t="shared" ref="AY4" si="42">"Subgroup " &amp; RIGHT("000" &amp; RIGHT(AX4,3) + 1,3)</f>
        <v>Subgroup 047</v>
      </c>
      <c r="AZ4" s="5" t="str">
        <f t="shared" ref="AZ4" si="43">"Subgroup " &amp; RIGHT("000" &amp; RIGHT(AY4,3) + 1,3)</f>
        <v>Subgroup 048</v>
      </c>
      <c r="BA4" s="5" t="str">
        <f t="shared" ref="BA4" si="44">"Subgroup " &amp; RIGHT("000" &amp; RIGHT(AZ4,3) + 1,3)</f>
        <v>Subgroup 049</v>
      </c>
      <c r="BB4" s="5" t="str">
        <f t="shared" ref="BB4" si="45">"Subgroup " &amp; RIGHT("000" &amp; RIGHT(BA4,3) + 1,3)</f>
        <v>Subgroup 050</v>
      </c>
      <c r="BC4" s="5" t="str">
        <f t="shared" ref="BC4" si="46">"Subgroup " &amp; RIGHT("000" &amp; RIGHT(BB4,3) + 1,3)</f>
        <v>Subgroup 051</v>
      </c>
      <c r="BD4" s="5" t="str">
        <f t="shared" ref="BD4" si="47">"Subgroup " &amp; RIGHT("000" &amp; RIGHT(BC4,3) + 1,3)</f>
        <v>Subgroup 052</v>
      </c>
      <c r="BE4" s="5" t="str">
        <f t="shared" ref="BE4" si="48">"Subgroup " &amp; RIGHT("000" &amp; RIGHT(BD4,3) + 1,3)</f>
        <v>Subgroup 053</v>
      </c>
      <c r="BF4" s="5" t="str">
        <f t="shared" ref="BF4" si="49">"Subgroup " &amp; RIGHT("000" &amp; RIGHT(BE4,3) + 1,3)</f>
        <v>Subgroup 054</v>
      </c>
      <c r="BG4" s="5" t="str">
        <f t="shared" ref="BG4" si="50">"Subgroup " &amp; RIGHT("000" &amp; RIGHT(BF4,3) + 1,3)</f>
        <v>Subgroup 055</v>
      </c>
      <c r="BH4" s="5" t="str">
        <f t="shared" ref="BH4" si="51">"Subgroup " &amp; RIGHT("000" &amp; RIGHT(BG4,3) + 1,3)</f>
        <v>Subgroup 056</v>
      </c>
      <c r="BI4" s="5" t="str">
        <f t="shared" ref="BI4" si="52">"Subgroup " &amp; RIGHT("000" &amp; RIGHT(BH4,3) + 1,3)</f>
        <v>Subgroup 057</v>
      </c>
      <c r="BJ4" s="5" t="str">
        <f t="shared" ref="BJ4" si="53">"Subgroup " &amp; RIGHT("000" &amp; RIGHT(BI4,3) + 1,3)</f>
        <v>Subgroup 058</v>
      </c>
      <c r="BK4" s="5" t="str">
        <f t="shared" ref="BK4" si="54">"Subgroup " &amp; RIGHT("000" &amp; RIGHT(BJ4,3) + 1,3)</f>
        <v>Subgroup 059</v>
      </c>
      <c r="BL4" s="5" t="str">
        <f t="shared" ref="BL4" si="55">"Subgroup " &amp; RIGHT("000" &amp; RIGHT(BK4,3) + 1,3)</f>
        <v>Subgroup 060</v>
      </c>
      <c r="BM4" s="5" t="str">
        <f t="shared" ref="BM4" si="56">"Subgroup " &amp; RIGHT("000" &amp; RIGHT(BL4,3) + 1,3)</f>
        <v>Subgroup 061</v>
      </c>
      <c r="BN4" s="5" t="str">
        <f t="shared" ref="BN4" si="57">"Subgroup " &amp; RIGHT("000" &amp; RIGHT(BM4,3) + 1,3)</f>
        <v>Subgroup 062</v>
      </c>
      <c r="BO4" s="5" t="str">
        <f t="shared" ref="BO4" si="58">"Subgroup " &amp; RIGHT("000" &amp; RIGHT(BN4,3) + 1,3)</f>
        <v>Subgroup 063</v>
      </c>
      <c r="BP4" s="5" t="str">
        <f t="shared" ref="BP4" si="59">"Subgroup " &amp; RIGHT("000" &amp; RIGHT(BO4,3) + 1,3)</f>
        <v>Subgroup 064</v>
      </c>
      <c r="BQ4" s="5" t="str">
        <f t="shared" ref="BQ4" si="60">"Subgroup " &amp; RIGHT("000" &amp; RIGHT(BP4,3) + 1,3)</f>
        <v>Subgroup 065</v>
      </c>
      <c r="BR4" s="5" t="str">
        <f t="shared" ref="BR4" si="61">"Subgroup " &amp; RIGHT("000" &amp; RIGHT(BQ4,3) + 1,3)</f>
        <v>Subgroup 066</v>
      </c>
      <c r="BS4" s="5" t="str">
        <f t="shared" ref="BS4" si="62">"Subgroup " &amp; RIGHT("000" &amp; RIGHT(BR4,3) + 1,3)</f>
        <v>Subgroup 067</v>
      </c>
      <c r="BT4" s="5" t="str">
        <f t="shared" ref="BT4" si="63">"Subgroup " &amp; RIGHT("000" &amp; RIGHT(BS4,3) + 1,3)</f>
        <v>Subgroup 068</v>
      </c>
      <c r="BU4" s="5" t="str">
        <f t="shared" ref="BU4" si="64">"Subgroup " &amp; RIGHT("000" &amp; RIGHT(BT4,3) + 1,3)</f>
        <v>Subgroup 069</v>
      </c>
      <c r="BV4" s="5" t="str">
        <f t="shared" ref="BV4" si="65">"Subgroup " &amp; RIGHT("000" &amp; RIGHT(BU4,3) + 1,3)</f>
        <v>Subgroup 070</v>
      </c>
      <c r="BW4" s="5" t="str">
        <f t="shared" ref="BW4" si="66">"Subgroup " &amp; RIGHT("000" &amp; RIGHT(BV4,3) + 1,3)</f>
        <v>Subgroup 071</v>
      </c>
      <c r="BX4" s="5" t="str">
        <f t="shared" ref="BX4" si="67">"Subgroup " &amp; RIGHT("000" &amp; RIGHT(BW4,3) + 1,3)</f>
        <v>Subgroup 072</v>
      </c>
      <c r="BY4" s="5" t="str">
        <f t="shared" ref="BY4" si="68">"Subgroup " &amp; RIGHT("000" &amp; RIGHT(BX4,3) + 1,3)</f>
        <v>Subgroup 073</v>
      </c>
      <c r="BZ4" s="5" t="str">
        <f t="shared" ref="BZ4" si="69">"Subgroup " &amp; RIGHT("000" &amp; RIGHT(BY4,3) + 1,3)</f>
        <v>Subgroup 074</v>
      </c>
      <c r="CA4" s="5" t="str">
        <f t="shared" ref="CA4" si="70">"Subgroup " &amp; RIGHT("000" &amp; RIGHT(BZ4,3) + 1,3)</f>
        <v>Subgroup 075</v>
      </c>
      <c r="CB4" s="5" t="str">
        <f t="shared" ref="CB4" si="71">"Subgroup " &amp; RIGHT("000" &amp; RIGHT(CA4,3) + 1,3)</f>
        <v>Subgroup 076</v>
      </c>
      <c r="CC4" s="5" t="str">
        <f t="shared" ref="CC4" si="72">"Subgroup " &amp; RIGHT("000" &amp; RIGHT(CB4,3) + 1,3)</f>
        <v>Subgroup 077</v>
      </c>
      <c r="CD4" s="5" t="str">
        <f t="shared" ref="CD4" si="73">"Subgroup " &amp; RIGHT("000" &amp; RIGHT(CC4,3) + 1,3)</f>
        <v>Subgroup 078</v>
      </c>
      <c r="CE4" s="5" t="str">
        <f t="shared" ref="CE4" si="74">"Subgroup " &amp; RIGHT("000" &amp; RIGHT(CD4,3) + 1,3)</f>
        <v>Subgroup 079</v>
      </c>
      <c r="CF4" s="5" t="str">
        <f t="shared" ref="CF4" si="75">"Subgroup " &amp; RIGHT("000" &amp; RIGHT(CE4,3) + 1,3)</f>
        <v>Subgroup 080</v>
      </c>
      <c r="CG4" s="5" t="str">
        <f t="shared" ref="CG4" si="76">"Subgroup " &amp; RIGHT("000" &amp; RIGHT(CF4,3) + 1,3)</f>
        <v>Subgroup 081</v>
      </c>
      <c r="CH4" s="5" t="str">
        <f t="shared" ref="CH4" si="77">"Subgroup " &amp; RIGHT("000" &amp; RIGHT(CG4,3) + 1,3)</f>
        <v>Subgroup 082</v>
      </c>
      <c r="CI4" s="5" t="str">
        <f t="shared" ref="CI4" si="78">"Subgroup " &amp; RIGHT("000" &amp; RIGHT(CH4,3) + 1,3)</f>
        <v>Subgroup 083</v>
      </c>
      <c r="CJ4" s="5" t="str">
        <f t="shared" ref="CJ4" si="79">"Subgroup " &amp; RIGHT("000" &amp; RIGHT(CI4,3) + 1,3)</f>
        <v>Subgroup 084</v>
      </c>
      <c r="CK4" s="5" t="str">
        <f t="shared" ref="CK4" si="80">"Subgroup " &amp; RIGHT("000" &amp; RIGHT(CJ4,3) + 1,3)</f>
        <v>Subgroup 085</v>
      </c>
      <c r="CL4" s="5" t="str">
        <f t="shared" ref="CL4" si="81">"Subgroup " &amp; RIGHT("000" &amp; RIGHT(CK4,3) + 1,3)</f>
        <v>Subgroup 086</v>
      </c>
      <c r="CM4" s="5" t="str">
        <f t="shared" ref="CM4" si="82">"Subgroup " &amp; RIGHT("000" &amp; RIGHT(CL4,3) + 1,3)</f>
        <v>Subgroup 087</v>
      </c>
      <c r="CN4" s="5" t="str">
        <f t="shared" ref="CN4" si="83">"Subgroup " &amp; RIGHT("000" &amp; RIGHT(CM4,3) + 1,3)</f>
        <v>Subgroup 088</v>
      </c>
      <c r="CO4" s="5" t="str">
        <f t="shared" ref="CO4" si="84">"Subgroup " &amp; RIGHT("000" &amp; RIGHT(CN4,3) + 1,3)</f>
        <v>Subgroup 089</v>
      </c>
      <c r="CP4" s="5" t="str">
        <f t="shared" ref="CP4" si="85">"Subgroup " &amp; RIGHT("000" &amp; RIGHT(CO4,3) + 1,3)</f>
        <v>Subgroup 090</v>
      </c>
      <c r="CQ4" s="5" t="str">
        <f t="shared" ref="CQ4" si="86">"Subgroup " &amp; RIGHT("000" &amp; RIGHT(CP4,3) + 1,3)</f>
        <v>Subgroup 091</v>
      </c>
      <c r="CR4" s="5" t="str">
        <f t="shared" ref="CR4" si="87">"Subgroup " &amp; RIGHT("000" &amp; RIGHT(CQ4,3) + 1,3)</f>
        <v>Subgroup 092</v>
      </c>
      <c r="CS4" s="5" t="str">
        <f t="shared" ref="CS4" si="88">"Subgroup " &amp; RIGHT("000" &amp; RIGHT(CR4,3) + 1,3)</f>
        <v>Subgroup 093</v>
      </c>
      <c r="CT4" s="5" t="str">
        <f t="shared" ref="CT4" si="89">"Subgroup " &amp; RIGHT("000" &amp; RIGHT(CS4,3) + 1,3)</f>
        <v>Subgroup 094</v>
      </c>
      <c r="CU4" s="5" t="str">
        <f t="shared" ref="CU4" si="90">"Subgroup " &amp; RIGHT("000" &amp; RIGHT(CT4,3) + 1,3)</f>
        <v>Subgroup 095</v>
      </c>
      <c r="CV4" s="5" t="str">
        <f t="shared" ref="CV4" si="91">"Subgroup " &amp; RIGHT("000" &amp; RIGHT(CU4,3) + 1,3)</f>
        <v>Subgroup 096</v>
      </c>
      <c r="CW4" s="5" t="str">
        <f t="shared" ref="CW4" si="92">"Subgroup " &amp; RIGHT("000" &amp; RIGHT(CV4,3) + 1,3)</f>
        <v>Subgroup 097</v>
      </c>
      <c r="CX4" s="5" t="str">
        <f t="shared" ref="CX4" si="93">"Subgroup " &amp; RIGHT("000" &amp; RIGHT(CW4,3) + 1,3)</f>
        <v>Subgroup 098</v>
      </c>
      <c r="CY4" s="5" t="str">
        <f t="shared" ref="CY4" si="94">"Subgroup " &amp; RIGHT("000" &amp; RIGHT(CX4,3) + 1,3)</f>
        <v>Subgroup 099</v>
      </c>
      <c r="CZ4" s="5" t="str">
        <f t="shared" ref="CZ4" si="95">"Subgroup " &amp; RIGHT("000" &amp; RIGHT(CY4,3) + 1,3)</f>
        <v>Subgroup 100</v>
      </c>
      <c r="DA4" s="7"/>
      <c r="DB4" s="7"/>
      <c r="DC4" s="7"/>
      <c r="DD4" s="7"/>
      <c r="DE4" s="7"/>
      <c r="DF4" s="7"/>
      <c r="DG4" s="7"/>
      <c r="DH4" s="7"/>
      <c r="DI4" s="7" t="s">
        <v>183</v>
      </c>
      <c r="DJ4" s="7" t="s">
        <v>184</v>
      </c>
      <c r="DK4" s="7" t="s">
        <v>181</v>
      </c>
      <c r="DL4" s="7" t="s">
        <v>182</v>
      </c>
      <c r="DM4" s="7" t="s">
        <v>216</v>
      </c>
      <c r="DN4" s="7" t="s">
        <v>215</v>
      </c>
      <c r="DO4" s="7" t="s">
        <v>328</v>
      </c>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s="7" customFormat="1" ht="32.25" customHeight="1" x14ac:dyDescent="0.35">
      <c r="A5" t="s">
        <v>5</v>
      </c>
      <c r="B5"/>
      <c r="C5" t="s">
        <v>406</v>
      </c>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s="10"/>
      <c r="CL5" s="10"/>
      <c r="CM5" s="10"/>
      <c r="CN5" s="10"/>
      <c r="CO5" s="10"/>
      <c r="CP5" s="10"/>
      <c r="CQ5"/>
      <c r="CR5"/>
      <c r="CS5"/>
      <c r="CT5"/>
      <c r="CU5"/>
      <c r="CV5"/>
      <c r="CW5"/>
      <c r="CX5"/>
      <c r="CY5"/>
      <c r="CZ5"/>
      <c r="DA5"/>
      <c r="DB5"/>
      <c r="DC5"/>
      <c r="DD5"/>
      <c r="DE5"/>
      <c r="DF5"/>
      <c r="DG5"/>
      <c r="DH5"/>
      <c r="DI5">
        <v>1</v>
      </c>
      <c r="DJ5" s="10" t="s">
        <v>409</v>
      </c>
      <c r="DK5" s="10" t="s">
        <v>486</v>
      </c>
      <c r="DL5" s="10" t="s">
        <v>465</v>
      </c>
      <c r="DM5" s="10" t="s">
        <v>413</v>
      </c>
      <c r="DN5" s="10" t="s">
        <v>413</v>
      </c>
      <c r="DO5" s="10" t="s">
        <v>432</v>
      </c>
      <c r="DP5"/>
      <c r="DQ5" s="10"/>
      <c r="DR5" s="10"/>
      <c r="DS5" s="10"/>
      <c r="DT5" s="10"/>
      <c r="DU5" s="10"/>
      <c r="DV5" s="10"/>
      <c r="DW5" s="10"/>
      <c r="DX5" s="10"/>
      <c r="DY5" s="10"/>
      <c r="DZ5" s="10"/>
      <c r="EA5" s="10"/>
      <c r="EB5" s="10"/>
      <c r="EC5" s="10"/>
      <c r="ED5" s="10"/>
      <c r="EE5" s="10"/>
      <c r="EF5"/>
      <c r="EG5"/>
      <c r="EH5"/>
      <c r="EI5"/>
      <c r="EJ5" s="10"/>
      <c r="EK5"/>
      <c r="EL5" s="10"/>
      <c r="EM5" s="10"/>
      <c r="EN5" s="10"/>
      <c r="EO5" s="10"/>
      <c r="EP5" s="12"/>
      <c r="EQ5" s="10"/>
      <c r="ER5" s="10"/>
      <c r="ES5" s="10"/>
      <c r="ET5" s="10"/>
      <c r="EU5" s="10"/>
      <c r="EV5" s="10"/>
      <c r="EW5" s="10"/>
      <c r="EX5" s="10"/>
      <c r="EY5"/>
      <c r="EZ5" s="10"/>
      <c r="FA5"/>
      <c r="FB5"/>
      <c r="FC5"/>
      <c r="FD5"/>
      <c r="FE5"/>
      <c r="FF5"/>
      <c r="FG5"/>
      <c r="FH5"/>
      <c r="FI5"/>
      <c r="FJ5" s="10"/>
      <c r="FK5" s="10"/>
      <c r="FL5"/>
      <c r="FM5"/>
      <c r="FN5"/>
      <c r="FO5"/>
      <c r="FP5"/>
      <c r="FQ5" s="10"/>
      <c r="FR5"/>
      <c r="FS5" s="10"/>
      <c r="FT5"/>
      <c r="FU5"/>
      <c r="FV5" s="10"/>
      <c r="FW5" s="10"/>
      <c r="FX5" s="10"/>
      <c r="FY5" s="10"/>
      <c r="FZ5"/>
      <c r="GA5"/>
      <c r="GB5"/>
      <c r="GC5"/>
      <c r="GD5"/>
      <c r="GE5" s="10"/>
      <c r="GF5"/>
      <c r="GG5"/>
      <c r="GH5"/>
      <c r="GI5"/>
      <c r="GJ5"/>
      <c r="GK5"/>
      <c r="GL5"/>
      <c r="GM5"/>
      <c r="GN5"/>
      <c r="GO5"/>
      <c r="GP5" s="10"/>
      <c r="GQ5"/>
      <c r="GR5" s="10"/>
      <c r="GS5"/>
      <c r="GT5"/>
      <c r="GU5"/>
      <c r="GV5" s="10"/>
      <c r="GW5" s="10"/>
      <c r="GX5" s="10"/>
      <c r="GY5" s="10"/>
      <c r="GZ5"/>
      <c r="HA5"/>
      <c r="HB5" s="10"/>
      <c r="HC5" s="10"/>
      <c r="HD5" s="10"/>
      <c r="HE5" s="10"/>
      <c r="HF5" s="10"/>
      <c r="HG5" s="10"/>
      <c r="HH5" s="10"/>
      <c r="HI5"/>
      <c r="HJ5"/>
      <c r="HK5" s="10"/>
      <c r="HL5" s="10"/>
      <c r="HM5"/>
      <c r="HN5"/>
      <c r="HO5"/>
      <c r="HP5"/>
      <c r="HQ5"/>
      <c r="HR5"/>
      <c r="HS5"/>
      <c r="HT5"/>
      <c r="HU5"/>
      <c r="HV5"/>
      <c r="HW5"/>
      <c r="HX5"/>
      <c r="HY5"/>
      <c r="HZ5"/>
      <c r="IA5"/>
      <c r="IB5"/>
      <c r="IC5"/>
      <c r="ID5"/>
      <c r="IE5"/>
      <c r="IF5"/>
      <c r="IG5"/>
      <c r="IH5"/>
      <c r="II5"/>
      <c r="IJ5"/>
      <c r="IK5"/>
      <c r="IL5"/>
      <c r="IM5"/>
      <c r="IN5"/>
      <c r="IO5"/>
      <c r="IP5"/>
      <c r="IQ5"/>
      <c r="IR5"/>
      <c r="IS5"/>
      <c r="IT5"/>
      <c r="IU5"/>
      <c r="IV5"/>
    </row>
    <row r="6" spans="1:256" x14ac:dyDescent="0.2">
      <c r="A6" t="s">
        <v>6</v>
      </c>
      <c r="C6" s="14" t="s">
        <v>407</v>
      </c>
      <c r="CK6" s="10"/>
      <c r="CL6" s="10"/>
      <c r="CM6" s="10"/>
      <c r="CN6" s="10"/>
      <c r="CO6" s="10"/>
      <c r="CP6" s="10"/>
      <c r="DJ6" s="10"/>
      <c r="DK6" s="10"/>
      <c r="DL6" s="10"/>
      <c r="DM6" s="10"/>
      <c r="DN6" s="10"/>
      <c r="DO6" s="10"/>
      <c r="DQ6" s="10"/>
      <c r="DR6" s="10"/>
      <c r="DS6" s="10"/>
      <c r="DT6" s="10"/>
      <c r="DU6" s="10"/>
      <c r="DV6" s="10"/>
      <c r="DW6" s="10"/>
      <c r="DX6" s="10"/>
      <c r="DY6" s="10"/>
      <c r="DZ6" s="10"/>
      <c r="EA6" s="10"/>
      <c r="EB6" s="10"/>
      <c r="EC6" s="10"/>
      <c r="ED6" s="10"/>
      <c r="EE6" s="10"/>
      <c r="EJ6" s="10"/>
      <c r="EL6" s="10"/>
      <c r="EM6" s="10"/>
      <c r="EN6" s="10"/>
      <c r="EO6" s="10"/>
      <c r="EP6" s="10"/>
      <c r="EQ6" s="10"/>
      <c r="ER6" s="10"/>
      <c r="ES6" s="10"/>
      <c r="ET6" s="10"/>
      <c r="EU6" s="10"/>
      <c r="EV6" s="10"/>
      <c r="EW6" s="10"/>
      <c r="EX6" s="10"/>
      <c r="EZ6" s="10"/>
      <c r="FJ6" s="10"/>
      <c r="FK6" s="10"/>
      <c r="FQ6" s="10"/>
      <c r="FS6" s="10"/>
      <c r="FV6" s="10"/>
      <c r="FW6" s="10"/>
      <c r="FX6" s="10"/>
      <c r="FY6" s="10"/>
      <c r="GE6" s="10"/>
      <c r="GP6" s="10"/>
      <c r="GR6" s="10"/>
      <c r="GV6" s="10"/>
      <c r="GW6" s="10"/>
      <c r="GX6" s="10"/>
      <c r="GY6" s="10"/>
      <c r="HB6" s="10"/>
      <c r="HC6" s="10"/>
      <c r="HD6" s="10"/>
      <c r="HE6" s="10"/>
      <c r="HF6" s="10"/>
      <c r="HG6" s="10"/>
      <c r="HH6" s="10"/>
      <c r="HK6" s="10"/>
      <c r="HL6" s="10"/>
    </row>
    <row r="7" spans="1:256" x14ac:dyDescent="0.2">
      <c r="A7" t="s">
        <v>7</v>
      </c>
      <c r="C7" s="14" t="s">
        <v>408</v>
      </c>
      <c r="CK7" s="10"/>
      <c r="CL7" s="10"/>
      <c r="CM7" s="10"/>
      <c r="CN7" s="10"/>
      <c r="CO7" s="10"/>
      <c r="CP7" s="10"/>
      <c r="DJ7" s="10"/>
      <c r="DK7" s="10"/>
      <c r="DL7" s="10"/>
      <c r="DM7" s="10"/>
      <c r="DN7" s="10"/>
      <c r="DO7" s="10"/>
      <c r="DQ7" s="10"/>
      <c r="DR7" s="10"/>
      <c r="DS7" s="10"/>
      <c r="DT7" s="10"/>
      <c r="DU7" s="10"/>
      <c r="DV7" s="10"/>
      <c r="DW7" s="10"/>
      <c r="DX7" s="10"/>
      <c r="DY7" s="10"/>
      <c r="DZ7" s="10"/>
      <c r="EA7" s="10"/>
      <c r="EB7" s="10"/>
      <c r="EC7" s="10"/>
      <c r="ED7" s="10"/>
      <c r="EE7" s="10"/>
      <c r="EJ7" s="10"/>
      <c r="EL7" s="10"/>
      <c r="EM7" s="10"/>
      <c r="EN7" s="10"/>
      <c r="EO7" s="10"/>
      <c r="EP7" s="10"/>
      <c r="EQ7" s="10"/>
      <c r="ER7" s="10"/>
      <c r="ES7" s="10"/>
      <c r="ET7" s="10"/>
      <c r="EU7" s="10"/>
      <c r="EV7" s="10"/>
      <c r="EW7" s="10"/>
      <c r="EX7" s="10"/>
      <c r="EZ7" s="10"/>
      <c r="FJ7" s="10"/>
      <c r="FK7" s="10"/>
      <c r="FQ7" s="10"/>
      <c r="FS7" s="10"/>
      <c r="FV7" s="10"/>
      <c r="FW7" s="10"/>
      <c r="FX7" s="10"/>
      <c r="FY7" s="10"/>
      <c r="GE7" s="10"/>
      <c r="GP7" s="10"/>
      <c r="GR7" s="10"/>
      <c r="GV7" s="10"/>
      <c r="GW7" s="10"/>
      <c r="GX7" s="10"/>
      <c r="GY7" s="10"/>
      <c r="HB7" s="10"/>
      <c r="HC7" s="10"/>
      <c r="HD7" s="10"/>
      <c r="HE7" s="10"/>
      <c r="HF7" s="10"/>
      <c r="HG7" s="10"/>
      <c r="HH7" s="10"/>
      <c r="HK7" s="10"/>
      <c r="HL7" s="10"/>
    </row>
    <row r="8" spans="1:256" x14ac:dyDescent="0.2">
      <c r="A8" t="s">
        <v>12</v>
      </c>
      <c r="D8">
        <v>1</v>
      </c>
      <c r="E8" s="18">
        <v>1</v>
      </c>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K8" s="10"/>
      <c r="CL8" s="10"/>
      <c r="CM8" s="10"/>
      <c r="CN8" s="10"/>
      <c r="CO8" s="10"/>
      <c r="CP8" s="10"/>
      <c r="DJ8" s="10"/>
      <c r="DK8" s="10"/>
      <c r="DL8" s="10"/>
      <c r="DM8" s="10"/>
      <c r="DN8" s="10"/>
      <c r="DO8" s="10"/>
      <c r="DQ8" s="10"/>
      <c r="DR8" s="10"/>
      <c r="DS8" s="10"/>
      <c r="DT8" s="10"/>
      <c r="DU8" s="10"/>
      <c r="DV8" s="10"/>
      <c r="DW8" s="10"/>
      <c r="DX8" s="10"/>
      <c r="DY8" s="10"/>
      <c r="DZ8" s="10"/>
      <c r="EA8" s="10"/>
      <c r="EB8" s="10"/>
      <c r="EC8" s="10"/>
      <c r="ED8" s="10"/>
      <c r="EE8" s="10"/>
      <c r="EJ8" s="10"/>
      <c r="EL8" s="10"/>
      <c r="EM8" s="10"/>
      <c r="EN8" s="10"/>
      <c r="EO8" s="10"/>
      <c r="EP8" s="10"/>
      <c r="EQ8" s="10"/>
      <c r="ER8" s="10"/>
      <c r="ES8" s="10"/>
      <c r="ET8" s="10"/>
      <c r="EU8" s="10"/>
      <c r="EV8" s="10"/>
      <c r="EW8" s="10"/>
      <c r="EX8" s="10"/>
      <c r="EZ8" s="10"/>
      <c r="FJ8" s="10"/>
      <c r="FK8" s="10"/>
      <c r="FQ8" s="10"/>
      <c r="FS8" s="10"/>
      <c r="FV8" s="10"/>
      <c r="FW8" s="10"/>
      <c r="FX8" s="10"/>
      <c r="FY8" s="10"/>
      <c r="GE8" s="10"/>
      <c r="GP8" s="10"/>
      <c r="GR8" s="10"/>
      <c r="GV8" s="10"/>
      <c r="GW8" s="10"/>
      <c r="GX8" s="10"/>
      <c r="GY8" s="10"/>
      <c r="HB8" s="10"/>
      <c r="HC8" s="10"/>
      <c r="HD8" s="10"/>
      <c r="HE8" s="10"/>
      <c r="HF8" s="10"/>
      <c r="HG8" s="10"/>
      <c r="HH8" s="10"/>
      <c r="HK8" s="10"/>
      <c r="HL8" s="10"/>
    </row>
    <row r="9" spans="1:256" x14ac:dyDescent="0.2">
      <c r="A9" t="s">
        <v>11</v>
      </c>
      <c r="C9" s="10"/>
      <c r="D9" s="14" t="s">
        <v>409</v>
      </c>
      <c r="E9" s="14" t="s">
        <v>409</v>
      </c>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K9" s="10"/>
      <c r="CL9" s="10"/>
      <c r="CM9" s="10"/>
      <c r="CN9" s="10"/>
      <c r="CO9" s="10"/>
      <c r="CP9" s="10"/>
      <c r="DJ9" s="10"/>
      <c r="DK9" s="10"/>
      <c r="DL9" s="10"/>
      <c r="DM9" s="10"/>
      <c r="DN9" s="10"/>
      <c r="DO9" s="10"/>
      <c r="DQ9" s="10"/>
      <c r="DR9" s="10"/>
      <c r="DS9" s="10"/>
      <c r="DT9" s="10"/>
      <c r="DU9" s="10"/>
      <c r="DV9" s="10"/>
      <c r="DW9" s="10"/>
      <c r="DX9" s="10"/>
      <c r="DY9" s="10"/>
      <c r="DZ9" s="10"/>
      <c r="EA9" s="10"/>
      <c r="EB9" s="10"/>
      <c r="EC9" s="10"/>
      <c r="ED9" s="10"/>
      <c r="EE9" s="10"/>
      <c r="EJ9" s="10"/>
      <c r="EL9" s="10"/>
      <c r="EM9" s="10"/>
      <c r="EN9" s="10"/>
      <c r="EO9" s="10"/>
      <c r="EP9" s="10"/>
      <c r="EQ9" s="10"/>
      <c r="ER9" s="10"/>
      <c r="ES9" s="10"/>
      <c r="ET9" s="10"/>
      <c r="EU9" s="10"/>
      <c r="EV9" s="10"/>
      <c r="EW9" s="10"/>
      <c r="EX9" s="10"/>
      <c r="EZ9" s="10"/>
      <c r="FJ9" s="10"/>
      <c r="FK9" s="10"/>
      <c r="FQ9" s="10"/>
      <c r="FS9" s="10"/>
      <c r="FV9" s="10"/>
      <c r="FW9" s="10"/>
      <c r="FX9" s="10"/>
      <c r="FY9" s="10"/>
      <c r="GE9" s="10"/>
      <c r="GP9" s="10"/>
      <c r="GR9" s="10"/>
      <c r="GV9" s="10"/>
      <c r="GW9" s="10"/>
      <c r="GX9" s="10"/>
      <c r="GY9" s="10"/>
      <c r="HB9" s="10"/>
      <c r="HC9" s="10"/>
      <c r="HD9" s="10"/>
      <c r="HE9" s="10"/>
      <c r="HF9" s="10"/>
      <c r="HG9" s="10"/>
      <c r="HH9" s="10"/>
      <c r="HK9" s="10"/>
      <c r="HL9" s="10"/>
    </row>
    <row r="10" spans="1:256" x14ac:dyDescent="0.2">
      <c r="A10" t="s">
        <v>8</v>
      </c>
      <c r="C10" s="11">
        <v>45658</v>
      </c>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K10" s="10"/>
      <c r="CL10" s="10"/>
      <c r="CM10" s="10"/>
      <c r="CN10" s="10"/>
      <c r="CO10" s="10"/>
      <c r="CP10" s="10"/>
      <c r="DJ10" s="10"/>
      <c r="DK10" s="10"/>
      <c r="DL10" s="10"/>
      <c r="DM10" s="10"/>
      <c r="DN10" s="10"/>
      <c r="DO10" s="10"/>
      <c r="DQ10" s="10"/>
      <c r="DR10" s="10"/>
      <c r="DS10" s="10"/>
      <c r="DT10" s="10"/>
      <c r="DU10" s="10"/>
      <c r="DV10" s="10"/>
      <c r="DW10" s="10"/>
      <c r="DX10" s="10"/>
      <c r="DY10" s="10"/>
      <c r="DZ10" s="10"/>
      <c r="EA10" s="10"/>
      <c r="EB10" s="10"/>
      <c r="EC10" s="10"/>
      <c r="ED10" s="10"/>
      <c r="EE10" s="10"/>
      <c r="EJ10" s="10"/>
      <c r="EL10" s="10"/>
      <c r="EM10" s="10"/>
      <c r="EN10" s="10"/>
      <c r="EO10" s="10"/>
      <c r="EP10" s="10"/>
      <c r="EQ10" s="10"/>
      <c r="ER10" s="10"/>
      <c r="ES10" s="10"/>
      <c r="ET10" s="10"/>
      <c r="EU10" s="10"/>
      <c r="EV10" s="10"/>
      <c r="EW10" s="10"/>
      <c r="EX10" s="10"/>
      <c r="EZ10" s="10"/>
      <c r="FJ10" s="10"/>
      <c r="FK10" s="10"/>
      <c r="FQ10" s="10"/>
      <c r="FS10" s="10"/>
      <c r="FV10" s="10"/>
      <c r="FW10" s="10"/>
      <c r="FX10" s="10"/>
      <c r="FY10" s="10"/>
      <c r="GE10" s="10"/>
      <c r="GP10" s="10"/>
      <c r="GR10" s="10"/>
      <c r="GV10" s="10"/>
      <c r="GW10" s="10"/>
      <c r="GX10" s="10"/>
      <c r="GY10" s="10"/>
      <c r="HB10" s="10"/>
      <c r="HC10" s="10"/>
      <c r="HD10" s="10"/>
      <c r="HE10" s="10"/>
      <c r="HF10" s="10"/>
      <c r="HG10" s="10"/>
      <c r="HH10" s="10"/>
      <c r="HK10" s="10"/>
      <c r="HL10" s="10"/>
    </row>
    <row r="11" spans="1:256" x14ac:dyDescent="0.2">
      <c r="A11" t="s">
        <v>20</v>
      </c>
      <c r="C11" s="11">
        <v>46022</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K11" s="10"/>
      <c r="CL11" s="10"/>
      <c r="CM11" s="10"/>
      <c r="CN11" s="10"/>
      <c r="CO11" s="10"/>
      <c r="CP11" s="10"/>
      <c r="DJ11" s="10"/>
      <c r="DK11" s="10"/>
      <c r="DL11" s="10"/>
      <c r="DM11" s="10"/>
      <c r="DN11" s="10"/>
      <c r="DO11" s="10"/>
      <c r="DQ11" s="10"/>
      <c r="DR11" s="10"/>
      <c r="DS11" s="10"/>
      <c r="DT11" s="10"/>
      <c r="DU11" s="10"/>
      <c r="DV11" s="10"/>
      <c r="DW11" s="10"/>
      <c r="DX11" s="10"/>
      <c r="DY11" s="10"/>
      <c r="DZ11" s="10"/>
      <c r="EA11" s="10"/>
      <c r="EB11" s="10"/>
      <c r="EC11" s="10"/>
      <c r="ED11" s="10"/>
      <c r="EE11" s="10"/>
      <c r="EJ11" s="10"/>
      <c r="EL11" s="10"/>
      <c r="EM11" s="10"/>
      <c r="EN11" s="10"/>
      <c r="EO11" s="10"/>
      <c r="EP11" s="10"/>
      <c r="EQ11" s="10"/>
      <c r="ER11" s="10"/>
      <c r="ES11" s="10"/>
      <c r="ET11" s="10"/>
      <c r="EU11" s="10"/>
      <c r="EV11" s="10"/>
      <c r="EW11" s="10"/>
      <c r="EX11" s="10"/>
      <c r="EZ11" s="10"/>
      <c r="FJ11" s="10"/>
      <c r="FK11" s="10"/>
      <c r="FQ11" s="10"/>
      <c r="FS11" s="10"/>
      <c r="FV11" s="10"/>
      <c r="FW11" s="10"/>
      <c r="FX11" s="10"/>
      <c r="FY11" s="10"/>
      <c r="GE11" s="10"/>
      <c r="GP11" s="10"/>
      <c r="GR11" s="10"/>
      <c r="GV11" s="10"/>
      <c r="GW11" s="10"/>
      <c r="GX11" s="10"/>
      <c r="GY11" s="10"/>
      <c r="HB11" s="10"/>
      <c r="HC11" s="10"/>
      <c r="HD11" s="10"/>
      <c r="HE11" s="10"/>
      <c r="HF11" s="10"/>
      <c r="HG11" s="10"/>
      <c r="HH11" s="10"/>
      <c r="HK11" s="10"/>
      <c r="HL11" s="10"/>
    </row>
    <row r="12" spans="1:256" x14ac:dyDescent="0.2">
      <c r="A12" t="s">
        <v>9</v>
      </c>
      <c r="C12" s="11">
        <v>45628</v>
      </c>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K12" s="10"/>
      <c r="CL12" s="10"/>
      <c r="CM12" s="10"/>
      <c r="CN12" s="10"/>
      <c r="CO12" s="10"/>
      <c r="CP12" s="10"/>
      <c r="DJ12" s="10"/>
      <c r="DK12" s="10"/>
      <c r="DL12" s="10"/>
      <c r="DM12" s="10"/>
      <c r="DN12" s="10"/>
      <c r="DO12" s="10"/>
      <c r="DQ12" s="10"/>
      <c r="DR12" s="10"/>
      <c r="DS12" s="10"/>
      <c r="DT12" s="10"/>
      <c r="DU12" s="10"/>
      <c r="DV12" s="10"/>
      <c r="DW12" s="10"/>
      <c r="DX12" s="10"/>
      <c r="DY12" s="10"/>
      <c r="DZ12" s="10"/>
      <c r="EA12" s="10"/>
      <c r="EB12" s="10"/>
      <c r="EC12" s="10"/>
      <c r="ED12" s="10"/>
      <c r="EE12" s="10"/>
      <c r="EJ12" s="10"/>
      <c r="EL12" s="10"/>
      <c r="EM12" s="10"/>
      <c r="EN12" s="10"/>
      <c r="EO12" s="10"/>
      <c r="EP12" s="10"/>
      <c r="EQ12" s="10"/>
      <c r="ER12" s="10"/>
      <c r="ES12" s="10"/>
      <c r="ET12" s="10"/>
      <c r="EU12" s="10"/>
      <c r="EV12" s="10"/>
      <c r="EW12" s="10"/>
      <c r="EX12" s="10"/>
      <c r="EZ12" s="10"/>
      <c r="FJ12" s="10"/>
      <c r="FK12" s="10"/>
      <c r="FQ12" s="10"/>
      <c r="FS12" s="10"/>
      <c r="FV12" s="10"/>
      <c r="FW12" s="10"/>
      <c r="FX12" s="10"/>
      <c r="FY12" s="10"/>
      <c r="GE12" s="10"/>
      <c r="GP12" s="10"/>
      <c r="GR12" s="10"/>
      <c r="GV12" s="10"/>
      <c r="GW12" s="10"/>
      <c r="GX12" s="10"/>
      <c r="GY12" s="10"/>
      <c r="HB12" s="10"/>
      <c r="HC12" s="10"/>
      <c r="HD12" s="10"/>
      <c r="HE12" s="10"/>
      <c r="HF12" s="10"/>
      <c r="HG12" s="10"/>
      <c r="HH12" s="10"/>
      <c r="HK12" s="10"/>
      <c r="HL12" s="10"/>
    </row>
    <row r="13" spans="1:256" x14ac:dyDescent="0.2">
      <c r="A13" t="s">
        <v>172</v>
      </c>
      <c r="C13" s="10" t="s">
        <v>410</v>
      </c>
      <c r="D13" s="14"/>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K13" s="10"/>
      <c r="CL13" s="10"/>
      <c r="CM13" s="10"/>
      <c r="CN13" s="10"/>
      <c r="CO13" s="10"/>
      <c r="CP13" s="10"/>
      <c r="DJ13" s="10"/>
      <c r="DK13" s="10"/>
      <c r="DL13" s="10"/>
      <c r="DM13" s="10"/>
      <c r="DN13" s="10"/>
      <c r="DO13" s="10"/>
      <c r="DQ13" s="10"/>
      <c r="DR13" s="10"/>
      <c r="DS13" s="10"/>
      <c r="DT13" s="10"/>
      <c r="DU13" s="10"/>
      <c r="DV13" s="10"/>
      <c r="DW13" s="10"/>
      <c r="DX13" s="10"/>
      <c r="DY13" s="10"/>
      <c r="DZ13" s="10"/>
      <c r="EA13" s="10"/>
      <c r="EB13" s="10"/>
      <c r="EC13" s="10"/>
      <c r="ED13" s="10"/>
      <c r="EE13" s="10"/>
      <c r="EJ13" s="10"/>
      <c r="EL13" s="10"/>
      <c r="EM13" s="10"/>
      <c r="EN13" s="10"/>
      <c r="EO13" s="10"/>
      <c r="EP13" s="10"/>
      <c r="EQ13" s="10"/>
      <c r="ER13" s="10"/>
      <c r="ES13" s="10"/>
      <c r="ET13" s="10"/>
      <c r="EU13" s="10"/>
      <c r="EV13" s="10"/>
      <c r="EW13" s="10"/>
      <c r="EX13" s="10"/>
      <c r="EZ13" s="10"/>
      <c r="FJ13" s="10"/>
      <c r="FK13" s="10"/>
      <c r="FQ13" s="10"/>
      <c r="FS13" s="10"/>
      <c r="FV13" s="10"/>
      <c r="FW13" s="10"/>
      <c r="FX13" s="10"/>
      <c r="FY13" s="10"/>
      <c r="GE13" s="10"/>
      <c r="GP13" s="10"/>
      <c r="GR13" s="10"/>
      <c r="GV13" s="10"/>
      <c r="GW13" s="10"/>
      <c r="GX13" s="10"/>
      <c r="GY13" s="10"/>
      <c r="HB13" s="10"/>
      <c r="HC13" s="10"/>
      <c r="HD13" s="10"/>
      <c r="HE13" s="10"/>
      <c r="HF13" s="10"/>
      <c r="HG13" s="10"/>
      <c r="HH13" s="10"/>
      <c r="HK13" s="10"/>
      <c r="HL13" s="10"/>
    </row>
    <row r="14" spans="1:256" x14ac:dyDescent="0.2">
      <c r="A14" t="s">
        <v>169</v>
      </c>
      <c r="C14" s="10" t="s">
        <v>411</v>
      </c>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K14" s="10"/>
      <c r="CL14" s="10"/>
      <c r="CM14" s="10"/>
      <c r="CN14" s="10"/>
      <c r="CO14" s="10"/>
      <c r="CP14" s="10"/>
      <c r="DJ14" s="10"/>
      <c r="DK14" s="10"/>
      <c r="DL14" s="10"/>
      <c r="DM14" s="10"/>
      <c r="DN14" s="10"/>
      <c r="DO14" s="10"/>
      <c r="DQ14" s="10"/>
      <c r="DR14" s="10"/>
      <c r="DS14" s="10"/>
      <c r="DT14" s="10"/>
      <c r="DU14" s="10"/>
      <c r="DV14" s="10"/>
      <c r="DW14" s="10"/>
      <c r="DX14" s="10"/>
      <c r="DY14" s="10"/>
      <c r="DZ14" s="10"/>
      <c r="EA14" s="10"/>
      <c r="EB14" s="10"/>
      <c r="EC14" s="10"/>
      <c r="ED14" s="10"/>
      <c r="EE14" s="10"/>
      <c r="EJ14" s="10"/>
      <c r="EL14" s="10"/>
      <c r="EM14" s="10"/>
      <c r="EN14" s="10"/>
      <c r="EO14" s="10"/>
      <c r="EP14" s="10"/>
      <c r="EQ14" s="10"/>
      <c r="ER14" s="10"/>
      <c r="ES14" s="10"/>
      <c r="ET14" s="10"/>
      <c r="EU14" s="10"/>
      <c r="EV14" s="10"/>
      <c r="EW14" s="10"/>
      <c r="EX14" s="10"/>
      <c r="EZ14" s="10"/>
      <c r="FJ14" s="10"/>
      <c r="FK14" s="10"/>
      <c r="FQ14" s="10"/>
      <c r="FS14" s="10"/>
      <c r="FV14" s="10"/>
      <c r="FW14" s="10"/>
      <c r="FX14" s="10"/>
      <c r="FY14" s="10"/>
      <c r="GE14" s="10"/>
      <c r="GP14" s="10"/>
      <c r="GR14" s="10"/>
      <c r="GV14" s="10"/>
      <c r="GW14" s="10"/>
      <c r="GX14" s="10"/>
      <c r="GY14" s="10"/>
      <c r="HB14" s="10"/>
      <c r="HC14" s="10"/>
      <c r="HD14" s="10"/>
      <c r="HE14" s="10"/>
      <c r="HF14" s="10"/>
      <c r="HG14" s="10"/>
      <c r="HH14" s="10"/>
      <c r="HK14" s="10"/>
      <c r="HL14" s="10"/>
    </row>
    <row r="15" spans="1:256" x14ac:dyDescent="0.2">
      <c r="A15" t="s">
        <v>170</v>
      </c>
      <c r="C15" s="10" t="s">
        <v>412</v>
      </c>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K15" s="10"/>
      <c r="CL15" s="10"/>
      <c r="CM15" s="10"/>
      <c r="CN15" s="10"/>
      <c r="CO15" s="10"/>
      <c r="CP15" s="10"/>
      <c r="DJ15" s="10"/>
      <c r="DK15" s="10"/>
      <c r="DL15" s="10"/>
      <c r="DM15" s="10"/>
      <c r="DN15" s="10"/>
      <c r="DO15" s="10"/>
      <c r="DQ15" s="10"/>
      <c r="DR15" s="10"/>
      <c r="DS15" s="10"/>
      <c r="DT15" s="10"/>
      <c r="DU15" s="10"/>
      <c r="DV15" s="10"/>
      <c r="DW15" s="10"/>
      <c r="DX15" s="10"/>
      <c r="DY15" s="10"/>
      <c r="DZ15" s="10"/>
      <c r="EA15" s="10"/>
      <c r="EB15" s="10"/>
      <c r="EC15" s="10"/>
      <c r="ED15" s="10"/>
      <c r="EE15" s="10"/>
      <c r="EJ15" s="10"/>
      <c r="EL15" s="10"/>
      <c r="EM15" s="10"/>
      <c r="EN15" s="10"/>
      <c r="EO15" s="10"/>
      <c r="EP15" s="10"/>
      <c r="EQ15" s="10"/>
      <c r="ER15" s="10"/>
      <c r="ES15" s="10"/>
      <c r="ET15" s="10"/>
      <c r="EU15" s="10"/>
      <c r="EV15" s="10"/>
      <c r="EW15" s="10"/>
      <c r="EX15" s="10"/>
      <c r="EZ15" s="10"/>
      <c r="FJ15" s="10"/>
      <c r="FK15" s="10"/>
      <c r="FQ15" s="10"/>
      <c r="FS15" s="10"/>
      <c r="FV15" s="10"/>
      <c r="FW15" s="10"/>
      <c r="FX15" s="10"/>
      <c r="FY15" s="10"/>
      <c r="GE15" s="10"/>
      <c r="GP15" s="10"/>
      <c r="GR15" s="10"/>
      <c r="GV15" s="10"/>
      <c r="GW15" s="10"/>
      <c r="GX15" s="10"/>
      <c r="GY15" s="10"/>
      <c r="HB15" s="10"/>
      <c r="HC15" s="10"/>
      <c r="HD15" s="10"/>
      <c r="HE15" s="10"/>
      <c r="HF15" s="10"/>
      <c r="HG15" s="10"/>
      <c r="HH15" s="10"/>
      <c r="HK15" s="10"/>
      <c r="HL15" s="10"/>
    </row>
    <row r="16" spans="1:256" x14ac:dyDescent="0.2">
      <c r="A16" t="s">
        <v>171</v>
      </c>
      <c r="C16" s="10" t="s">
        <v>413</v>
      </c>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K16" s="10"/>
      <c r="CL16" s="10"/>
      <c r="CM16" s="10"/>
      <c r="CN16" s="10"/>
      <c r="CO16" s="10"/>
      <c r="CP16" s="10"/>
      <c r="DJ16" s="10"/>
      <c r="DK16" s="10"/>
      <c r="DL16" s="10"/>
      <c r="DM16" s="10"/>
      <c r="DN16" s="10"/>
      <c r="DO16" s="10"/>
      <c r="DQ16" s="10"/>
      <c r="DR16" s="10"/>
      <c r="DS16" s="10"/>
      <c r="DT16" s="10"/>
      <c r="DU16" s="10"/>
      <c r="DV16" s="10"/>
      <c r="DW16" s="10"/>
      <c r="DX16" s="10"/>
      <c r="DY16" s="10"/>
      <c r="DZ16" s="10"/>
      <c r="EA16" s="10"/>
      <c r="EB16" s="10"/>
      <c r="EC16" s="10"/>
      <c r="ED16" s="10"/>
      <c r="EE16" s="10"/>
      <c r="EJ16" s="10"/>
      <c r="EL16" s="10"/>
      <c r="EM16" s="10"/>
      <c r="EN16" s="10"/>
      <c r="EO16" s="10"/>
      <c r="EP16" s="10"/>
      <c r="EQ16" s="10"/>
      <c r="ER16" s="10"/>
      <c r="ES16" s="10"/>
      <c r="ET16" s="10"/>
      <c r="EU16" s="10"/>
      <c r="EV16" s="10"/>
      <c r="EW16" s="10"/>
      <c r="EX16" s="10"/>
      <c r="EZ16" s="10"/>
      <c r="FJ16" s="10"/>
      <c r="FK16" s="10"/>
      <c r="FQ16" s="10"/>
      <c r="FS16" s="10"/>
      <c r="FV16" s="10"/>
      <c r="FW16" s="10"/>
      <c r="FX16" s="10"/>
      <c r="FY16" s="10"/>
      <c r="GE16" s="10"/>
      <c r="GP16" s="10"/>
      <c r="GR16" s="10"/>
      <c r="GV16" s="10"/>
      <c r="GW16" s="10"/>
      <c r="GX16" s="10"/>
      <c r="GY16" s="10"/>
      <c r="HB16" s="10"/>
      <c r="HC16" s="10"/>
      <c r="HD16" s="10"/>
      <c r="HE16" s="10"/>
      <c r="HF16" s="10"/>
      <c r="HG16" s="10"/>
      <c r="HH16" s="10"/>
      <c r="HK16" s="10"/>
      <c r="HL16" s="10"/>
    </row>
    <row r="17" spans="1:220" x14ac:dyDescent="0.2">
      <c r="A17" t="s">
        <v>185</v>
      </c>
      <c r="C17" s="20">
        <v>45637</v>
      </c>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K17" s="10"/>
      <c r="CL17" s="10"/>
      <c r="CM17" s="10"/>
      <c r="CN17" s="10"/>
      <c r="CO17" s="10"/>
      <c r="CP17" s="10"/>
      <c r="DJ17" s="10"/>
      <c r="DK17" s="10"/>
      <c r="DL17" s="10"/>
      <c r="DM17" s="10"/>
      <c r="DN17" s="10"/>
      <c r="DO17" s="10"/>
      <c r="DQ17" s="10"/>
      <c r="DR17" s="10"/>
      <c r="DS17" s="10"/>
      <c r="DT17" s="10"/>
      <c r="DU17" s="10"/>
      <c r="DV17" s="10"/>
      <c r="DW17" s="10"/>
      <c r="DX17" s="10"/>
      <c r="DY17" s="10"/>
      <c r="DZ17" s="10"/>
      <c r="EA17" s="10"/>
      <c r="EB17" s="10"/>
      <c r="EC17" s="10"/>
      <c r="ED17" s="10"/>
      <c r="EE17" s="10"/>
      <c r="EJ17" s="10"/>
      <c r="EL17" s="10"/>
      <c r="EM17" s="10"/>
      <c r="EN17" s="10"/>
      <c r="EO17" s="10"/>
      <c r="EP17" s="10"/>
      <c r="EQ17" s="10"/>
      <c r="ER17" s="10"/>
      <c r="ES17" s="10"/>
      <c r="ET17" s="10"/>
      <c r="EU17" s="10"/>
      <c r="EV17" s="10"/>
      <c r="EW17" s="10"/>
      <c r="EX17" s="10"/>
      <c r="EZ17" s="10"/>
      <c r="FJ17" s="10"/>
      <c r="FK17" s="10"/>
      <c r="FQ17" s="10"/>
      <c r="FS17" s="10"/>
      <c r="FV17" s="10"/>
      <c r="FW17" s="10"/>
      <c r="FX17" s="10"/>
      <c r="FY17" s="10"/>
      <c r="GE17" s="10"/>
      <c r="GP17" s="10"/>
      <c r="GR17" s="10"/>
      <c r="GV17" s="10"/>
      <c r="GW17" s="10"/>
      <c r="GX17" s="10"/>
      <c r="GY17" s="10"/>
      <c r="HB17" s="10"/>
      <c r="HC17" s="10"/>
      <c r="HD17" s="10"/>
      <c r="HE17" s="10"/>
      <c r="HF17" s="10"/>
      <c r="HG17" s="10"/>
      <c r="HH17" s="10"/>
      <c r="HK17" s="10"/>
      <c r="HL17" s="10"/>
    </row>
    <row r="18" spans="1:220" x14ac:dyDescent="0.2">
      <c r="A18" t="s">
        <v>211</v>
      </c>
      <c r="C18" s="10" t="s">
        <v>413</v>
      </c>
      <c r="D18" s="14"/>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K18" s="10"/>
      <c r="CL18" s="10"/>
      <c r="CM18" s="10"/>
      <c r="CN18" s="10"/>
      <c r="CO18" s="10"/>
      <c r="CP18" s="10"/>
      <c r="DJ18" s="10"/>
      <c r="DK18" s="10"/>
      <c r="DL18" s="10"/>
      <c r="DM18" s="10"/>
      <c r="DN18" s="10"/>
      <c r="DO18" s="10"/>
      <c r="DQ18" s="10"/>
      <c r="DR18" s="10"/>
      <c r="DS18" s="10"/>
      <c r="DT18" s="10"/>
      <c r="DU18" s="10"/>
      <c r="DV18" s="10"/>
      <c r="DW18" s="10"/>
      <c r="DX18" s="10"/>
      <c r="DY18" s="10"/>
      <c r="DZ18" s="10"/>
      <c r="EA18" s="10"/>
      <c r="EB18" s="10"/>
      <c r="EC18" s="10"/>
      <c r="ED18" s="10"/>
      <c r="EE18" s="10"/>
      <c r="EJ18" s="10"/>
      <c r="EL18" s="10"/>
      <c r="EM18" s="10"/>
      <c r="EN18" s="10"/>
      <c r="EO18" s="10"/>
      <c r="EP18" s="10"/>
      <c r="EQ18" s="10"/>
      <c r="ER18" s="10"/>
      <c r="ES18" s="10"/>
      <c r="ET18" s="10"/>
      <c r="EU18" s="10"/>
      <c r="EV18" s="10"/>
      <c r="EW18" s="10"/>
      <c r="EX18" s="10"/>
      <c r="EZ18" s="10"/>
      <c r="FJ18" s="10"/>
      <c r="FK18" s="10"/>
      <c r="FQ18" s="10"/>
      <c r="FS18" s="10"/>
      <c r="FV18" s="10"/>
      <c r="FW18" s="10"/>
      <c r="FX18" s="10"/>
      <c r="FY18" s="10"/>
      <c r="GE18" s="10"/>
      <c r="GP18" s="10"/>
      <c r="GR18" s="10"/>
      <c r="GV18" s="10"/>
      <c r="GW18" s="10"/>
      <c r="GX18" s="10"/>
      <c r="GY18" s="10"/>
      <c r="HB18" s="10"/>
      <c r="HC18" s="10"/>
      <c r="HD18" s="10"/>
      <c r="HE18" s="10"/>
      <c r="HF18" s="10"/>
      <c r="HG18" s="10"/>
      <c r="HH18" s="10"/>
      <c r="HK18" s="10"/>
      <c r="HL18" s="10"/>
    </row>
    <row r="19" spans="1:220" x14ac:dyDescent="0.2">
      <c r="A19" t="s">
        <v>199</v>
      </c>
      <c r="C19" s="14" t="s">
        <v>257</v>
      </c>
      <c r="D19" s="14"/>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K19" s="10"/>
      <c r="CL19" s="10"/>
      <c r="CM19" s="10"/>
      <c r="CN19" s="10"/>
      <c r="CO19" s="10"/>
      <c r="CP19" s="10"/>
      <c r="DJ19" s="10"/>
      <c r="DK19" s="10"/>
      <c r="DL19" s="10"/>
      <c r="DM19" s="10"/>
      <c r="DN19" s="10"/>
      <c r="DO19" s="10"/>
      <c r="DQ19" s="10"/>
      <c r="DR19" s="10"/>
      <c r="DS19" s="10"/>
      <c r="DT19" s="10"/>
      <c r="DU19" s="10"/>
      <c r="DV19" s="10"/>
      <c r="DW19" s="10"/>
      <c r="DX19" s="10"/>
      <c r="DY19" s="10"/>
      <c r="DZ19" s="10"/>
      <c r="EA19" s="10"/>
      <c r="EB19" s="10"/>
      <c r="EC19" s="10"/>
      <c r="ED19" s="10"/>
      <c r="EE19" s="10"/>
      <c r="EJ19" s="10"/>
      <c r="EL19" s="10"/>
      <c r="EM19" s="10"/>
      <c r="EN19" s="10"/>
      <c r="EO19" s="10"/>
      <c r="EP19" s="10"/>
      <c r="EQ19" s="10"/>
      <c r="ER19" s="10"/>
      <c r="ES19" s="10"/>
      <c r="ET19" s="10"/>
      <c r="EU19" s="10"/>
      <c r="EV19" s="10"/>
      <c r="EW19" s="10"/>
      <c r="EX19" s="10"/>
      <c r="EZ19" s="10"/>
      <c r="FJ19" s="10"/>
      <c r="FK19" s="10"/>
      <c r="FQ19" s="10"/>
      <c r="FS19" s="10"/>
      <c r="FV19" s="10"/>
      <c r="FW19" s="10"/>
      <c r="FX19" s="10"/>
      <c r="FY19" s="10"/>
      <c r="GE19" s="10"/>
      <c r="GP19" s="10"/>
      <c r="GR19" s="10"/>
      <c r="GV19" s="10"/>
      <c r="GW19" s="10"/>
      <c r="GX19" s="10"/>
      <c r="GY19" s="10"/>
      <c r="HB19" s="10"/>
      <c r="HC19" s="10"/>
      <c r="HD19" s="10"/>
      <c r="HE19" s="10"/>
      <c r="HF19" s="10"/>
      <c r="HG19" s="10"/>
      <c r="HH19" s="10"/>
      <c r="HK19" s="10"/>
      <c r="HL19" s="10"/>
    </row>
    <row r="20" spans="1:220" x14ac:dyDescent="0.2">
      <c r="A20" t="s">
        <v>209</v>
      </c>
      <c r="C20" s="14" t="s">
        <v>414</v>
      </c>
      <c r="D20" s="16"/>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K20" s="10"/>
      <c r="CL20" s="10"/>
      <c r="CM20" s="10"/>
      <c r="CN20" s="10"/>
      <c r="CO20" s="10"/>
      <c r="CP20" s="10"/>
      <c r="DJ20" s="10"/>
      <c r="DK20" s="10"/>
      <c r="DL20" s="10"/>
      <c r="DM20" s="10"/>
      <c r="DN20" s="10"/>
      <c r="DO20" s="10"/>
      <c r="DQ20" s="10"/>
      <c r="DR20" s="10"/>
      <c r="DS20" s="10"/>
      <c r="DT20" s="10"/>
      <c r="DU20" s="10"/>
      <c r="DV20" s="10"/>
      <c r="DW20" s="10"/>
      <c r="DX20" s="10"/>
      <c r="DY20" s="10"/>
      <c r="DZ20" s="10"/>
      <c r="EA20" s="10"/>
      <c r="EB20" s="10"/>
      <c r="EC20" s="10"/>
      <c r="ED20" s="10"/>
      <c r="EE20" s="10"/>
      <c r="EJ20" s="10"/>
      <c r="EL20" s="10"/>
      <c r="EM20" s="10"/>
      <c r="EN20" s="10"/>
      <c r="EO20" s="10"/>
      <c r="EP20" s="10"/>
      <c r="EQ20" s="10"/>
      <c r="ER20" s="10"/>
      <c r="ES20" s="10"/>
      <c r="ET20" s="10"/>
      <c r="EU20" s="10"/>
      <c r="EV20" s="10"/>
      <c r="EW20" s="10"/>
      <c r="EX20" s="10"/>
      <c r="EZ20" s="10"/>
      <c r="FJ20" s="10"/>
      <c r="FK20" s="10"/>
      <c r="FQ20" s="10"/>
      <c r="FS20" s="10"/>
      <c r="FV20" s="10"/>
      <c r="FW20" s="10"/>
      <c r="FX20" s="10"/>
      <c r="FY20" s="10"/>
      <c r="GE20" s="10"/>
      <c r="GP20" s="10"/>
      <c r="GR20" s="10"/>
      <c r="GV20" s="10"/>
      <c r="GW20" s="10"/>
      <c r="GX20" s="10"/>
      <c r="GY20" s="10"/>
      <c r="HB20" s="10"/>
      <c r="HC20" s="10"/>
      <c r="HD20" s="10"/>
      <c r="HE20" s="10"/>
      <c r="HF20" s="10"/>
      <c r="HG20" s="10"/>
      <c r="HH20" s="10"/>
      <c r="HK20" s="10"/>
      <c r="HL20" s="10"/>
    </row>
    <row r="21" spans="1:220" x14ac:dyDescent="0.2">
      <c r="A21" t="s">
        <v>186</v>
      </c>
      <c r="C21" s="14" t="s">
        <v>415</v>
      </c>
      <c r="D21" s="16"/>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K21" s="10"/>
      <c r="CL21" s="10"/>
      <c r="CM21" s="10"/>
      <c r="CN21" s="10"/>
      <c r="CO21" s="10"/>
      <c r="CP21" s="10"/>
      <c r="DJ21" s="10"/>
      <c r="DK21" s="10"/>
      <c r="DL21" s="10"/>
      <c r="DM21" s="10"/>
      <c r="DN21" s="10"/>
      <c r="DO21" s="10"/>
      <c r="DQ21" s="10"/>
      <c r="DR21" s="10"/>
      <c r="DS21" s="10"/>
      <c r="DT21" s="10"/>
      <c r="DU21" s="10"/>
      <c r="DV21" s="10"/>
      <c r="DW21" s="10"/>
      <c r="DX21" s="10"/>
      <c r="DY21" s="10"/>
      <c r="DZ21" s="10"/>
      <c r="EA21" s="10"/>
      <c r="EB21" s="10"/>
      <c r="EC21" s="10"/>
      <c r="ED21" s="10"/>
      <c r="EE21" s="10"/>
      <c r="EJ21" s="10"/>
      <c r="EL21" s="10"/>
      <c r="EM21" s="10"/>
      <c r="EN21" s="10"/>
      <c r="EO21" s="10"/>
      <c r="EP21" s="10"/>
      <c r="EQ21" s="10"/>
      <c r="ER21" s="10"/>
      <c r="ES21" s="10"/>
      <c r="ET21" s="10"/>
      <c r="EU21" s="10"/>
      <c r="EV21" s="10"/>
      <c r="EW21" s="10"/>
      <c r="EX21" s="10"/>
      <c r="EZ21" s="10"/>
      <c r="FJ21" s="10"/>
      <c r="FK21" s="10"/>
      <c r="FQ21" s="10"/>
      <c r="FS21" s="10"/>
      <c r="FV21" s="10"/>
      <c r="FW21" s="10"/>
      <c r="FX21" s="10"/>
      <c r="FY21" s="10"/>
      <c r="GE21" s="10"/>
      <c r="GP21" s="10"/>
      <c r="GR21" s="10"/>
      <c r="GV21" s="10"/>
      <c r="GW21" s="10"/>
      <c r="GX21" s="10"/>
      <c r="GY21" s="10"/>
      <c r="HB21" s="10"/>
      <c r="HC21" s="10"/>
      <c r="HD21" s="10"/>
      <c r="HE21" s="10"/>
      <c r="HF21" s="10"/>
      <c r="HG21" s="10"/>
      <c r="HH21" s="10"/>
      <c r="HK21" s="10"/>
      <c r="HL21" s="10"/>
    </row>
    <row r="22" spans="1:220" x14ac:dyDescent="0.2">
      <c r="A22" t="s">
        <v>187</v>
      </c>
      <c r="C22" s="14" t="s">
        <v>416</v>
      </c>
      <c r="D22" s="16"/>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K22" s="10"/>
      <c r="CL22" s="10"/>
      <c r="CM22" s="10"/>
      <c r="CN22" s="10"/>
      <c r="CO22" s="10"/>
      <c r="CP22" s="10"/>
      <c r="DJ22" s="10"/>
      <c r="DK22" s="10"/>
      <c r="DL22" s="10"/>
      <c r="DM22" s="10"/>
      <c r="DN22" s="10"/>
      <c r="DO22" s="10"/>
      <c r="DQ22" s="10"/>
      <c r="DR22" s="10"/>
      <c r="DS22" s="10"/>
      <c r="DT22" s="10"/>
      <c r="DU22" s="10"/>
      <c r="DV22" s="10"/>
      <c r="DW22" s="10"/>
      <c r="DX22" s="10"/>
      <c r="DY22" s="10"/>
      <c r="DZ22" s="10"/>
      <c r="EA22" s="10"/>
      <c r="EB22" s="10"/>
      <c r="EC22" s="10"/>
      <c r="ED22" s="10"/>
      <c r="EE22" s="10"/>
      <c r="EJ22" s="10"/>
      <c r="EL22" s="10"/>
      <c r="EM22" s="10"/>
      <c r="EN22" s="10"/>
      <c r="EO22" s="10"/>
      <c r="EP22" s="10"/>
      <c r="EQ22" s="10"/>
      <c r="ER22" s="10"/>
      <c r="ES22" s="10"/>
      <c r="ET22" s="10"/>
      <c r="EU22" s="10"/>
      <c r="EV22" s="10"/>
      <c r="EW22" s="10"/>
      <c r="EX22" s="10"/>
      <c r="EZ22" s="10"/>
      <c r="FJ22" s="10"/>
      <c r="FK22" s="10"/>
      <c r="FQ22" s="10"/>
      <c r="FS22" s="10"/>
      <c r="FV22" s="10"/>
      <c r="FW22" s="10"/>
      <c r="FX22" s="10"/>
      <c r="FY22" s="10"/>
      <c r="GE22" s="10"/>
      <c r="GP22" s="10"/>
      <c r="GR22" s="10"/>
      <c r="GV22" s="10"/>
      <c r="GW22" s="10"/>
      <c r="GX22" s="10"/>
      <c r="GY22" s="10"/>
      <c r="HB22" s="10"/>
      <c r="HC22" s="10"/>
      <c r="HD22" s="10"/>
      <c r="HE22" s="10"/>
      <c r="HF22" s="10"/>
      <c r="HG22" s="10"/>
      <c r="HH22" s="10"/>
      <c r="HK22" s="10"/>
      <c r="HL22" s="10"/>
    </row>
    <row r="23" spans="1:220" x14ac:dyDescent="0.2">
      <c r="A23" t="s">
        <v>188</v>
      </c>
      <c r="C23" s="14" t="s">
        <v>417</v>
      </c>
      <c r="D23" s="16"/>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K23" s="10"/>
      <c r="CL23" s="10"/>
      <c r="CM23" s="10"/>
      <c r="CN23" s="10"/>
      <c r="CO23" s="10"/>
      <c r="CP23" s="10"/>
      <c r="DJ23" s="10"/>
      <c r="DK23" s="10"/>
      <c r="DL23" s="10"/>
      <c r="DM23" s="10"/>
      <c r="DN23" s="10"/>
      <c r="DO23" s="10"/>
      <c r="DQ23" s="10"/>
      <c r="DR23" s="10"/>
      <c r="DS23" s="10"/>
      <c r="DT23" s="10"/>
      <c r="DU23" s="10"/>
      <c r="DV23" s="10"/>
      <c r="DW23" s="10"/>
      <c r="DX23" s="10"/>
      <c r="DY23" s="10"/>
      <c r="DZ23" s="10"/>
      <c r="EA23" s="10"/>
      <c r="EB23" s="10"/>
      <c r="EC23" s="10"/>
      <c r="ED23" s="10"/>
      <c r="EE23" s="10"/>
      <c r="EJ23" s="10"/>
      <c r="EL23" s="10"/>
      <c r="EM23" s="10"/>
      <c r="EN23" s="10"/>
      <c r="EO23" s="10"/>
      <c r="EP23" s="10"/>
      <c r="EQ23" s="10"/>
      <c r="ER23" s="10"/>
      <c r="ES23" s="10"/>
      <c r="ET23" s="10"/>
      <c r="EU23" s="10"/>
      <c r="EV23" s="10"/>
      <c r="EW23" s="10"/>
      <c r="EX23" s="10"/>
      <c r="EZ23" s="10"/>
      <c r="FJ23" s="10"/>
      <c r="FK23" s="10"/>
      <c r="FQ23" s="10"/>
      <c r="FS23" s="10"/>
      <c r="FV23" s="10"/>
      <c r="FW23" s="10"/>
      <c r="FX23" s="10"/>
      <c r="FY23" s="10"/>
      <c r="GE23" s="10"/>
      <c r="GP23" s="10"/>
      <c r="GR23" s="10"/>
      <c r="GV23" s="10"/>
      <c r="GW23" s="10"/>
      <c r="GX23" s="10"/>
      <c r="GY23" s="10"/>
      <c r="HB23" s="10"/>
      <c r="HC23" s="10"/>
      <c r="HD23" s="10"/>
      <c r="HE23" s="10"/>
      <c r="HF23" s="10"/>
      <c r="HG23" s="10"/>
      <c r="HH23" s="10"/>
      <c r="HK23" s="10"/>
      <c r="HL23" s="10"/>
    </row>
    <row r="24" spans="1:220" x14ac:dyDescent="0.2">
      <c r="A24" t="s">
        <v>189</v>
      </c>
      <c r="C24" s="14" t="s">
        <v>413</v>
      </c>
      <c r="D24" s="16"/>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K24" s="10"/>
      <c r="CL24" s="10"/>
      <c r="CM24" s="10"/>
      <c r="CN24" s="10"/>
      <c r="CO24" s="10"/>
      <c r="CP24" s="10"/>
      <c r="DJ24" s="10"/>
      <c r="DK24" s="10"/>
      <c r="DL24" s="10"/>
      <c r="DM24" s="10"/>
      <c r="DN24" s="10"/>
      <c r="DO24" s="10"/>
      <c r="DQ24" s="10"/>
      <c r="DR24" s="10"/>
      <c r="DS24" s="10"/>
      <c r="DT24" s="10"/>
      <c r="DU24" s="10"/>
      <c r="DV24" s="10"/>
      <c r="DW24" s="10"/>
      <c r="DX24" s="10"/>
      <c r="DY24" s="10"/>
      <c r="DZ24" s="10"/>
      <c r="EA24" s="10"/>
      <c r="EB24" s="10"/>
      <c r="EC24" s="10"/>
      <c r="ED24" s="10"/>
      <c r="EE24" s="10"/>
      <c r="EJ24" s="10"/>
      <c r="EL24" s="10"/>
      <c r="EM24" s="10"/>
      <c r="EN24" s="10"/>
      <c r="EO24" s="10"/>
      <c r="EP24" s="10"/>
      <c r="EQ24" s="10"/>
      <c r="ER24" s="10"/>
      <c r="ES24" s="10"/>
      <c r="ET24" s="10"/>
      <c r="EU24" s="10"/>
      <c r="EV24" s="10"/>
      <c r="EW24" s="10"/>
      <c r="EX24" s="10"/>
      <c r="EZ24" s="10"/>
      <c r="FJ24" s="10"/>
      <c r="FK24" s="10"/>
      <c r="FQ24" s="10"/>
      <c r="FS24" s="10"/>
      <c r="FV24" s="10"/>
      <c r="FW24" s="10"/>
      <c r="FX24" s="10"/>
      <c r="FY24" s="10"/>
      <c r="GE24" s="10"/>
      <c r="GP24" s="10"/>
      <c r="GR24" s="10"/>
      <c r="GV24" s="10"/>
      <c r="GW24" s="10"/>
      <c r="GX24" s="10"/>
      <c r="GY24" s="10"/>
      <c r="HB24" s="10"/>
      <c r="HC24" s="10"/>
      <c r="HD24" s="10"/>
      <c r="HE24" s="10"/>
      <c r="HF24" s="10"/>
      <c r="HG24" s="10"/>
      <c r="HH24" s="10"/>
      <c r="HK24" s="10"/>
      <c r="HL24" s="10"/>
    </row>
    <row r="25" spans="1:220" x14ac:dyDescent="0.2">
      <c r="A25" t="s">
        <v>190</v>
      </c>
      <c r="C25" s="10" t="s">
        <v>413</v>
      </c>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K25" s="10"/>
      <c r="CL25" s="10"/>
      <c r="CM25" s="10"/>
      <c r="CN25" s="10"/>
      <c r="CO25" s="10"/>
      <c r="CP25" s="10"/>
      <c r="DJ25" s="10"/>
      <c r="DK25" s="10"/>
      <c r="DL25" s="10"/>
      <c r="DM25" s="10"/>
      <c r="DN25" s="10"/>
      <c r="DO25" s="10"/>
      <c r="DQ25" s="10"/>
      <c r="DR25" s="10"/>
      <c r="DS25" s="10"/>
      <c r="DT25" s="10"/>
      <c r="DU25" s="10"/>
      <c r="DV25" s="10"/>
      <c r="DW25" s="10"/>
      <c r="DX25" s="10"/>
      <c r="DY25" s="10"/>
      <c r="DZ25" s="10"/>
      <c r="EA25" s="10"/>
      <c r="EB25" s="10"/>
      <c r="EC25" s="10"/>
      <c r="ED25" s="10"/>
      <c r="EE25" s="10"/>
      <c r="EJ25" s="10"/>
      <c r="EL25" s="10"/>
      <c r="EM25" s="10"/>
      <c r="EN25" s="10"/>
      <c r="EO25" s="10"/>
      <c r="EP25" s="10"/>
      <c r="EQ25" s="10"/>
      <c r="ER25" s="10"/>
      <c r="ES25" s="10"/>
      <c r="ET25" s="10"/>
      <c r="EU25" s="10"/>
      <c r="EV25" s="10"/>
      <c r="EW25" s="10"/>
      <c r="EX25" s="10"/>
      <c r="EZ25" s="10"/>
      <c r="FJ25" s="10"/>
      <c r="FK25" s="10"/>
      <c r="FQ25" s="10"/>
      <c r="FS25" s="10"/>
      <c r="FV25" s="10"/>
      <c r="FW25" s="10"/>
      <c r="FX25" s="10"/>
      <c r="FY25" s="10"/>
      <c r="GE25" s="10"/>
      <c r="GP25" s="10"/>
      <c r="GR25" s="10"/>
      <c r="GV25" s="10"/>
      <c r="GW25" s="10"/>
      <c r="GX25" s="10"/>
      <c r="GY25" s="10"/>
      <c r="HB25" s="10"/>
      <c r="HC25" s="10"/>
      <c r="HD25" s="10"/>
      <c r="HE25" s="10"/>
      <c r="HF25" s="10"/>
      <c r="HG25" s="10"/>
      <c r="HH25" s="10"/>
      <c r="HK25" s="10"/>
      <c r="HL25" s="10"/>
    </row>
    <row r="26" spans="1:220" x14ac:dyDescent="0.2">
      <c r="A26" t="s">
        <v>191</v>
      </c>
      <c r="C26" s="10" t="s">
        <v>418</v>
      </c>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K26" s="10"/>
      <c r="CL26" s="10"/>
      <c r="CM26" s="10"/>
      <c r="CN26" s="10"/>
      <c r="CO26" s="10"/>
      <c r="CP26" s="10"/>
      <c r="DJ26" s="10"/>
      <c r="DK26" s="10"/>
      <c r="DL26" s="10"/>
      <c r="DM26" s="10"/>
      <c r="DN26" s="10"/>
      <c r="DO26" s="10"/>
      <c r="DQ26" s="10"/>
      <c r="DR26" s="10"/>
      <c r="DS26" s="10"/>
      <c r="DT26" s="10"/>
      <c r="DU26" s="10"/>
      <c r="DV26" s="10"/>
      <c r="DW26" s="10"/>
      <c r="DX26" s="10"/>
      <c r="DY26" s="10"/>
      <c r="DZ26" s="10"/>
      <c r="EA26" s="10"/>
      <c r="EB26" s="10"/>
      <c r="EC26" s="10"/>
      <c r="ED26" s="10"/>
      <c r="EE26" s="10"/>
      <c r="EJ26" s="10"/>
      <c r="EL26" s="10"/>
      <c r="EM26" s="10"/>
      <c r="EN26" s="10"/>
      <c r="EO26" s="10"/>
      <c r="EP26" s="10"/>
      <c r="EQ26" s="10"/>
      <c r="ER26" s="10"/>
      <c r="ES26" s="10"/>
      <c r="ET26" s="10"/>
      <c r="EU26" s="10"/>
      <c r="EV26" s="10"/>
      <c r="EW26" s="10"/>
      <c r="EX26" s="10"/>
      <c r="EZ26" s="10"/>
      <c r="FJ26" s="10"/>
      <c r="FK26" s="10"/>
      <c r="FQ26" s="10"/>
      <c r="FS26" s="10"/>
      <c r="FV26" s="10"/>
      <c r="FW26" s="10"/>
      <c r="FX26" s="10"/>
      <c r="FY26" s="10"/>
      <c r="GE26" s="10"/>
      <c r="GP26" s="10"/>
      <c r="GR26" s="10"/>
      <c r="GV26" s="10"/>
      <c r="GW26" s="10"/>
      <c r="GX26" s="10"/>
      <c r="GY26" s="10"/>
      <c r="HB26" s="10"/>
      <c r="HC26" s="10"/>
      <c r="HD26" s="10"/>
      <c r="HE26" s="10"/>
      <c r="HF26" s="10"/>
      <c r="HG26" s="10"/>
      <c r="HH26" s="10"/>
      <c r="HK26" s="10"/>
      <c r="HL26" s="10"/>
    </row>
    <row r="27" spans="1:220" x14ac:dyDescent="0.2">
      <c r="A27" t="s">
        <v>192</v>
      </c>
      <c r="C27" s="10" t="s">
        <v>419</v>
      </c>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K27" s="10"/>
      <c r="CL27" s="10"/>
      <c r="CM27" s="10"/>
      <c r="CN27" s="10"/>
      <c r="CO27" s="10"/>
      <c r="CP27" s="10"/>
      <c r="DJ27" s="10"/>
      <c r="DK27" s="10"/>
      <c r="DL27" s="10"/>
      <c r="DM27" s="10"/>
      <c r="DN27" s="10"/>
      <c r="DO27" s="10"/>
      <c r="DQ27" s="10"/>
      <c r="DR27" s="10"/>
      <c r="DS27" s="10"/>
      <c r="DT27" s="10"/>
      <c r="DU27" s="10"/>
      <c r="DV27" s="10"/>
      <c r="DW27" s="10"/>
      <c r="DX27" s="10"/>
      <c r="DY27" s="10"/>
      <c r="DZ27" s="10"/>
      <c r="EA27" s="10"/>
      <c r="EB27" s="10"/>
      <c r="EC27" s="10"/>
      <c r="ED27" s="10"/>
      <c r="EE27" s="10"/>
      <c r="EJ27" s="10"/>
      <c r="EL27" s="10"/>
      <c r="EM27" s="10"/>
      <c r="EN27" s="10"/>
      <c r="EO27" s="10"/>
      <c r="EP27" s="10"/>
      <c r="EQ27" s="10"/>
      <c r="ER27" s="10"/>
      <c r="ES27" s="10"/>
      <c r="ET27" s="10"/>
      <c r="EU27" s="10"/>
      <c r="EV27" s="10"/>
      <c r="EW27" s="10"/>
      <c r="EX27" s="10"/>
      <c r="EZ27" s="10"/>
      <c r="FJ27" s="10"/>
      <c r="FK27" s="10"/>
      <c r="FQ27" s="10"/>
      <c r="FS27" s="10"/>
      <c r="FV27" s="10"/>
      <c r="FW27" s="10"/>
      <c r="FX27" s="10"/>
      <c r="FY27" s="10"/>
      <c r="GE27" s="10"/>
      <c r="GP27" s="10"/>
      <c r="GR27" s="10"/>
      <c r="GV27" s="10"/>
      <c r="GW27" s="10"/>
      <c r="GX27" s="10"/>
      <c r="GY27" s="10"/>
      <c r="HB27" s="10"/>
      <c r="HC27" s="10"/>
      <c r="HD27" s="10"/>
      <c r="HE27" s="10"/>
      <c r="HF27" s="10"/>
      <c r="HG27" s="10"/>
      <c r="HH27" s="10"/>
      <c r="HK27" s="10"/>
      <c r="HL27" s="10"/>
    </row>
    <row r="28" spans="1:220" x14ac:dyDescent="0.2">
      <c r="A28" t="s">
        <v>193</v>
      </c>
      <c r="C28" s="13" t="s">
        <v>420</v>
      </c>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K28" s="10"/>
      <c r="CL28" s="10"/>
      <c r="CM28" s="10"/>
      <c r="CN28" s="10"/>
      <c r="CO28" s="10"/>
      <c r="CP28" s="10"/>
      <c r="DJ28" s="10"/>
      <c r="DK28" s="10"/>
      <c r="DL28" s="10"/>
      <c r="DM28" s="10"/>
      <c r="DN28" s="10"/>
      <c r="DO28" s="10"/>
      <c r="DQ28" s="10"/>
      <c r="DR28" s="10"/>
      <c r="DS28" s="10"/>
      <c r="DT28" s="10"/>
      <c r="DU28" s="10"/>
      <c r="DV28" s="10"/>
      <c r="DW28" s="10"/>
      <c r="DX28" s="10"/>
      <c r="DY28" s="10"/>
      <c r="DZ28" s="10"/>
      <c r="EA28" s="10"/>
      <c r="EB28" s="10"/>
      <c r="EC28" s="10"/>
      <c r="ED28" s="10"/>
      <c r="EE28" s="10"/>
      <c r="EJ28" s="10"/>
      <c r="EL28" s="10"/>
      <c r="EM28" s="10"/>
      <c r="EN28" s="10"/>
      <c r="EO28" s="10"/>
      <c r="EP28" s="10"/>
      <c r="EQ28" s="10"/>
      <c r="ER28" s="10"/>
      <c r="ES28" s="10"/>
      <c r="ET28" s="10"/>
      <c r="EU28" s="10"/>
      <c r="EV28" s="10"/>
      <c r="EW28" s="10"/>
      <c r="EX28" s="10"/>
      <c r="EZ28" s="10"/>
      <c r="FJ28" s="10"/>
      <c r="FK28" s="10"/>
      <c r="FQ28" s="10"/>
      <c r="FS28" s="10"/>
      <c r="FV28" s="10"/>
      <c r="FW28" s="10"/>
      <c r="FX28" s="10"/>
      <c r="FY28" s="10"/>
      <c r="GE28" s="10"/>
      <c r="GP28" s="10"/>
      <c r="GR28" s="10"/>
      <c r="GV28" s="10"/>
      <c r="GW28" s="10"/>
      <c r="GX28" s="10"/>
      <c r="GY28" s="10"/>
      <c r="HB28" s="10"/>
      <c r="HC28" s="10"/>
      <c r="HD28" s="10"/>
      <c r="HE28" s="10"/>
      <c r="HF28" s="10"/>
      <c r="HG28" s="10"/>
      <c r="HH28" s="10"/>
      <c r="HK28" s="10"/>
      <c r="HL28" s="10"/>
    </row>
    <row r="29" spans="1:220" x14ac:dyDescent="0.2">
      <c r="A29" t="s">
        <v>173</v>
      </c>
      <c r="C29" s="10" t="s">
        <v>421</v>
      </c>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K29" s="10"/>
      <c r="CL29" s="10"/>
      <c r="CM29" s="10"/>
      <c r="CN29" s="10"/>
      <c r="CO29" s="10"/>
      <c r="CP29" s="10"/>
      <c r="DJ29" s="10"/>
      <c r="DK29" s="10"/>
      <c r="DL29" s="10"/>
      <c r="DM29" s="10"/>
      <c r="DN29" s="10"/>
      <c r="DO29" s="10"/>
      <c r="DQ29" s="10"/>
      <c r="DR29" s="10"/>
      <c r="DS29" s="10"/>
      <c r="DT29" s="10"/>
      <c r="DU29" s="10"/>
      <c r="DV29" s="10"/>
      <c r="DW29" s="10"/>
      <c r="DX29" s="10"/>
      <c r="DY29" s="10"/>
      <c r="DZ29" s="10"/>
      <c r="EA29" s="10"/>
      <c r="EB29" s="10"/>
      <c r="EC29" s="10"/>
      <c r="ED29" s="10"/>
      <c r="EE29" s="10"/>
      <c r="EJ29" s="10"/>
      <c r="EL29" s="10"/>
      <c r="EM29" s="10"/>
      <c r="EN29" s="10"/>
      <c r="EO29" s="10"/>
      <c r="EP29" s="10"/>
      <c r="EQ29" s="10"/>
      <c r="ER29" s="10"/>
      <c r="ES29" s="10"/>
      <c r="ET29" s="10"/>
      <c r="EU29" s="10"/>
      <c r="EV29" s="10"/>
      <c r="EW29" s="10"/>
      <c r="EX29" s="10"/>
      <c r="EZ29" s="10"/>
      <c r="FJ29" s="10"/>
      <c r="FK29" s="10"/>
      <c r="FQ29" s="10"/>
      <c r="FS29" s="10"/>
      <c r="FV29" s="10"/>
      <c r="FW29" s="10"/>
      <c r="FX29" s="10"/>
      <c r="FY29" s="10"/>
      <c r="GE29" s="10"/>
      <c r="GP29" s="10"/>
      <c r="GR29" s="10"/>
      <c r="GV29" s="10"/>
      <c r="GW29" s="10"/>
      <c r="GX29" s="10"/>
      <c r="GY29" s="10"/>
      <c r="HB29" s="10"/>
      <c r="HC29" s="10"/>
      <c r="HD29" s="10"/>
      <c r="HE29" s="10"/>
      <c r="HF29" s="10"/>
      <c r="HG29" s="10"/>
      <c r="HH29" s="10"/>
      <c r="HK29" s="10"/>
      <c r="HL29" s="10"/>
    </row>
    <row r="30" spans="1:220" x14ac:dyDescent="0.2">
      <c r="A30" t="s">
        <v>197</v>
      </c>
      <c r="C30" s="14" t="s">
        <v>422</v>
      </c>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K30" s="10"/>
      <c r="CL30" s="10"/>
      <c r="CM30" s="10"/>
      <c r="CN30" s="10"/>
      <c r="CO30" s="10"/>
      <c r="CP30" s="10"/>
      <c r="DJ30" s="10"/>
      <c r="DK30" s="10"/>
      <c r="DL30" s="10"/>
      <c r="DM30" s="10"/>
      <c r="DN30" s="10"/>
      <c r="DO30" s="10"/>
      <c r="DQ30" s="10"/>
      <c r="DR30" s="10"/>
      <c r="DS30" s="10"/>
      <c r="DT30" s="10"/>
      <c r="DU30" s="10"/>
      <c r="DV30" s="10"/>
      <c r="DW30" s="10"/>
      <c r="DX30" s="10"/>
      <c r="DY30" s="10"/>
      <c r="DZ30" s="10"/>
      <c r="EA30" s="10"/>
      <c r="EB30" s="10"/>
      <c r="EC30" s="10"/>
      <c r="ED30" s="10"/>
      <c r="EE30" s="10"/>
      <c r="EJ30" s="10"/>
      <c r="EL30" s="10"/>
      <c r="EM30" s="10"/>
      <c r="EN30" s="10"/>
      <c r="EO30" s="10"/>
      <c r="EP30" s="10"/>
      <c r="EQ30" s="10"/>
      <c r="ER30" s="10"/>
      <c r="ES30" s="10"/>
      <c r="ET30" s="10"/>
      <c r="EU30" s="10"/>
      <c r="EV30" s="10"/>
      <c r="EW30" s="10"/>
      <c r="EX30" s="10"/>
      <c r="EZ30" s="10"/>
      <c r="FJ30" s="10"/>
      <c r="FK30" s="10"/>
      <c r="FQ30" s="10"/>
      <c r="FS30" s="10"/>
      <c r="FV30" s="10"/>
      <c r="FW30" s="10"/>
      <c r="FX30" s="10"/>
      <c r="FY30" s="10"/>
      <c r="GE30" s="10"/>
      <c r="GP30" s="10"/>
      <c r="GR30" s="10"/>
      <c r="GV30" s="10"/>
      <c r="GW30" s="10"/>
      <c r="GX30" s="10"/>
      <c r="GY30" s="10"/>
      <c r="HB30" s="10"/>
      <c r="HC30" s="10"/>
      <c r="HD30" s="10"/>
      <c r="HE30" s="10"/>
      <c r="HF30" s="10"/>
      <c r="HG30" s="10"/>
      <c r="HH30" s="10"/>
      <c r="HK30" s="10"/>
      <c r="HL30" s="10"/>
    </row>
    <row r="31" spans="1:220" x14ac:dyDescent="0.2">
      <c r="A31" t="s">
        <v>174</v>
      </c>
      <c r="C31" s="10" t="s">
        <v>423</v>
      </c>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K31" s="10"/>
      <c r="CL31" s="10"/>
      <c r="CM31" s="10"/>
      <c r="CN31" s="10"/>
      <c r="CO31" s="10"/>
      <c r="CP31" s="10"/>
      <c r="DJ31" s="10"/>
      <c r="DK31" s="10"/>
      <c r="DL31" s="10"/>
      <c r="DM31" s="10"/>
      <c r="DN31" s="10"/>
      <c r="DO31" s="10"/>
      <c r="DQ31" s="10"/>
      <c r="DR31" s="10"/>
      <c r="DS31" s="10"/>
      <c r="DT31" s="10"/>
      <c r="DU31" s="10"/>
      <c r="DV31" s="10"/>
      <c r="DW31" s="10"/>
      <c r="DX31" s="10"/>
      <c r="DY31" s="10"/>
      <c r="DZ31" s="10"/>
      <c r="EA31" s="10"/>
      <c r="EB31" s="10"/>
      <c r="EC31" s="10"/>
      <c r="ED31" s="10"/>
      <c r="EE31" s="10"/>
      <c r="EJ31" s="10"/>
      <c r="EL31" s="10"/>
      <c r="EM31" s="10"/>
      <c r="EN31" s="10"/>
      <c r="EO31" s="10"/>
      <c r="EP31" s="10"/>
      <c r="EQ31" s="10"/>
      <c r="ER31" s="10"/>
      <c r="ES31" s="10"/>
      <c r="ET31" s="10"/>
      <c r="EU31" s="10"/>
      <c r="EV31" s="10"/>
      <c r="EW31" s="10"/>
      <c r="EX31" s="10"/>
      <c r="EZ31" s="10"/>
      <c r="FJ31" s="10"/>
      <c r="FK31" s="10"/>
      <c r="FQ31" s="10"/>
      <c r="FS31" s="10"/>
      <c r="FV31" s="10"/>
      <c r="FW31" s="10"/>
      <c r="FX31" s="10"/>
      <c r="FY31" s="10"/>
      <c r="GE31" s="10"/>
      <c r="GP31" s="10"/>
      <c r="GR31" s="10"/>
      <c r="GV31" s="10"/>
      <c r="GW31" s="10"/>
      <c r="GX31" s="10"/>
      <c r="GY31" s="10"/>
      <c r="HB31" s="10"/>
      <c r="HC31" s="10"/>
      <c r="HD31" s="10"/>
      <c r="HE31" s="10"/>
      <c r="HF31" s="10"/>
      <c r="HG31" s="10"/>
      <c r="HH31" s="10"/>
      <c r="HK31" s="10"/>
      <c r="HL31" s="10"/>
    </row>
    <row r="32" spans="1:220" x14ac:dyDescent="0.2">
      <c r="A32" t="s">
        <v>194</v>
      </c>
      <c r="C32" s="10" t="s">
        <v>424</v>
      </c>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K32" s="10"/>
      <c r="CL32" s="10"/>
      <c r="CM32" s="10"/>
      <c r="CN32" s="10"/>
      <c r="CO32" s="10"/>
      <c r="CP32" s="10"/>
      <c r="DJ32" s="10"/>
      <c r="DK32" s="10"/>
      <c r="DL32" s="10"/>
      <c r="DM32" s="10"/>
      <c r="DN32" s="10"/>
      <c r="DO32" s="10"/>
      <c r="DQ32" s="10"/>
      <c r="DR32" s="10"/>
      <c r="DS32" s="10"/>
      <c r="DT32" s="10"/>
      <c r="DU32" s="10"/>
      <c r="DV32" s="10"/>
      <c r="DW32" s="10"/>
      <c r="DX32" s="10"/>
      <c r="DY32" s="10"/>
      <c r="DZ32" s="10"/>
      <c r="EA32" s="10"/>
      <c r="EB32" s="10"/>
      <c r="EC32" s="10"/>
      <c r="ED32" s="10"/>
      <c r="EE32" s="10"/>
      <c r="EJ32" s="10"/>
      <c r="EL32" s="10"/>
      <c r="EM32" s="10"/>
      <c r="EN32" s="10"/>
      <c r="EO32" s="10"/>
      <c r="EP32" s="10"/>
      <c r="EQ32" s="10"/>
      <c r="ER32" s="10"/>
      <c r="ES32" s="10"/>
      <c r="ET32" s="10"/>
      <c r="EU32" s="10"/>
      <c r="EV32" s="10"/>
      <c r="EW32" s="10"/>
      <c r="EX32" s="10"/>
      <c r="EZ32" s="10"/>
      <c r="FJ32" s="10"/>
      <c r="FK32" s="10"/>
      <c r="FQ32" s="10"/>
      <c r="FS32" s="10"/>
      <c r="FV32" s="10"/>
      <c r="FW32" s="10"/>
      <c r="FX32" s="10"/>
      <c r="FY32" s="10"/>
      <c r="GE32" s="10"/>
      <c r="GP32" s="10"/>
      <c r="GR32" s="10"/>
      <c r="GV32" s="10"/>
      <c r="GW32" s="10"/>
      <c r="GX32" s="10"/>
      <c r="GY32" s="10"/>
      <c r="HB32" s="10"/>
      <c r="HC32" s="10"/>
      <c r="HD32" s="10"/>
      <c r="HE32" s="10"/>
      <c r="HF32" s="10"/>
      <c r="HG32" s="10"/>
      <c r="HH32" s="10"/>
      <c r="HK32" s="10"/>
      <c r="HL32" s="10"/>
    </row>
    <row r="33" spans="1:220" x14ac:dyDescent="0.2">
      <c r="A33" t="s">
        <v>195</v>
      </c>
      <c r="C33" s="10" t="s">
        <v>424</v>
      </c>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K33" s="10"/>
      <c r="CL33" s="10"/>
      <c r="CM33" s="10"/>
      <c r="CN33" s="10"/>
      <c r="CO33" s="10"/>
      <c r="CP33" s="10"/>
      <c r="DJ33" s="10"/>
      <c r="DK33" s="10"/>
      <c r="DL33" s="10"/>
      <c r="DM33" s="10"/>
      <c r="DN33" s="10"/>
      <c r="DO33" s="10"/>
      <c r="DQ33" s="10"/>
      <c r="DR33" s="10"/>
      <c r="DS33" s="10"/>
      <c r="DT33" s="10"/>
      <c r="DU33" s="10"/>
      <c r="DV33" s="10"/>
      <c r="DW33" s="10"/>
      <c r="DX33" s="10"/>
      <c r="DY33" s="10"/>
      <c r="DZ33" s="10"/>
      <c r="EA33" s="10"/>
      <c r="EB33" s="10"/>
      <c r="EC33" s="10"/>
      <c r="ED33" s="10"/>
      <c r="EE33" s="10"/>
      <c r="EJ33" s="10"/>
      <c r="EL33" s="10"/>
      <c r="EM33" s="10"/>
      <c r="EN33" s="10"/>
      <c r="EO33" s="10"/>
      <c r="EP33" s="10"/>
      <c r="EQ33" s="10"/>
      <c r="ER33" s="10"/>
      <c r="ES33" s="10"/>
      <c r="ET33" s="10"/>
      <c r="EU33" s="10"/>
      <c r="EV33" s="10"/>
      <c r="EW33" s="10"/>
      <c r="EX33" s="10"/>
      <c r="EZ33" s="10"/>
      <c r="FJ33" s="10"/>
      <c r="FK33" s="10"/>
      <c r="FQ33" s="10"/>
      <c r="FS33" s="10"/>
      <c r="FV33" s="10"/>
      <c r="FW33" s="10"/>
      <c r="FX33" s="10"/>
      <c r="FY33" s="10"/>
      <c r="GE33" s="10"/>
      <c r="GP33" s="10"/>
      <c r="GR33" s="10"/>
      <c r="GV33" s="10"/>
      <c r="GW33" s="10"/>
      <c r="GX33" s="10"/>
      <c r="GY33" s="10"/>
      <c r="HB33" s="10"/>
      <c r="HC33" s="10"/>
      <c r="HD33" s="10"/>
      <c r="HE33" s="10"/>
      <c r="HF33" s="10"/>
      <c r="HG33" s="10"/>
      <c r="HH33" s="10"/>
      <c r="HK33" s="10"/>
      <c r="HL33" s="10"/>
    </row>
    <row r="34" spans="1:220" x14ac:dyDescent="0.2">
      <c r="A34" t="s">
        <v>196</v>
      </c>
      <c r="C34" s="10" t="s">
        <v>425</v>
      </c>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K34" s="10"/>
      <c r="CL34" s="10"/>
      <c r="CM34" s="10"/>
      <c r="CN34" s="10"/>
      <c r="CO34" s="10"/>
      <c r="CP34" s="10"/>
      <c r="DJ34" s="10"/>
      <c r="DK34" s="10"/>
      <c r="DL34" s="10"/>
      <c r="DM34" s="10"/>
      <c r="DN34" s="10"/>
      <c r="DO34" s="10"/>
      <c r="DQ34" s="10"/>
      <c r="DR34" s="10"/>
      <c r="DS34" s="10"/>
      <c r="DT34" s="10"/>
      <c r="DU34" s="10"/>
      <c r="DV34" s="10"/>
      <c r="DW34" s="10"/>
      <c r="DX34" s="10"/>
      <c r="DY34" s="10"/>
      <c r="DZ34" s="10"/>
      <c r="EA34" s="10"/>
      <c r="EB34" s="10"/>
      <c r="EC34" s="10"/>
      <c r="ED34" s="10"/>
      <c r="EE34" s="10"/>
      <c r="EJ34" s="10"/>
      <c r="EL34" s="10"/>
      <c r="EM34" s="10"/>
      <c r="EN34" s="10"/>
      <c r="EO34" s="10"/>
      <c r="EP34" s="10"/>
      <c r="EQ34" s="10"/>
      <c r="ER34" s="10"/>
      <c r="ES34" s="10"/>
      <c r="ET34" s="10"/>
      <c r="EU34" s="10"/>
      <c r="EV34" s="10"/>
      <c r="EW34" s="10"/>
      <c r="EX34" s="10"/>
      <c r="EZ34" s="10"/>
      <c r="FJ34" s="10"/>
      <c r="FK34" s="10"/>
      <c r="FQ34" s="10"/>
      <c r="FS34" s="10"/>
      <c r="FV34" s="10"/>
      <c r="FW34" s="10"/>
      <c r="FX34" s="10"/>
      <c r="FY34" s="10"/>
      <c r="GE34" s="10"/>
      <c r="GP34" s="10"/>
      <c r="GR34" s="10"/>
      <c r="GV34" s="10"/>
      <c r="GW34" s="10"/>
      <c r="GX34" s="10"/>
      <c r="GY34" s="10"/>
      <c r="HB34" s="10"/>
      <c r="HC34" s="10"/>
      <c r="HD34" s="10"/>
      <c r="HE34" s="10"/>
      <c r="HF34" s="10"/>
      <c r="HG34" s="10"/>
      <c r="HH34" s="10"/>
      <c r="HK34" s="10"/>
      <c r="HL34" s="10"/>
    </row>
    <row r="35" spans="1:220" x14ac:dyDescent="0.2">
      <c r="A35" t="s">
        <v>210</v>
      </c>
      <c r="C35" s="14" t="s">
        <v>426</v>
      </c>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K35" s="10"/>
      <c r="CL35" s="10"/>
      <c r="CM35" s="10"/>
      <c r="CN35" s="10"/>
      <c r="CO35" s="10"/>
      <c r="CP35" s="10"/>
      <c r="DJ35" s="10"/>
      <c r="DK35" s="10"/>
      <c r="DL35" s="10"/>
      <c r="DM35" s="10"/>
      <c r="DN35" s="10"/>
      <c r="DO35" s="10"/>
      <c r="DQ35" s="10"/>
      <c r="DR35" s="10"/>
      <c r="DS35" s="10"/>
      <c r="DT35" s="10"/>
      <c r="DU35" s="10"/>
      <c r="DV35" s="10"/>
      <c r="DW35" s="10"/>
      <c r="DX35" s="10"/>
      <c r="DY35" s="10"/>
      <c r="DZ35" s="10"/>
      <c r="EA35" s="10"/>
      <c r="EB35" s="10"/>
      <c r="EC35" s="10"/>
      <c r="ED35" s="10"/>
      <c r="EE35" s="10"/>
      <c r="EJ35" s="10"/>
      <c r="EL35" s="10"/>
      <c r="EM35" s="10"/>
      <c r="EN35" s="10"/>
      <c r="EO35" s="10"/>
      <c r="EP35" s="10"/>
      <c r="EQ35" s="10"/>
      <c r="ER35" s="10"/>
      <c r="ES35" s="10"/>
      <c r="ET35" s="10"/>
      <c r="EU35" s="10"/>
      <c r="EV35" s="10"/>
      <c r="EW35" s="10"/>
      <c r="EX35" s="10"/>
      <c r="EZ35" s="10"/>
      <c r="FJ35" s="10"/>
      <c r="FK35" s="10"/>
      <c r="FQ35" s="10"/>
      <c r="FS35" s="10"/>
      <c r="FV35" s="10"/>
      <c r="FW35" s="10"/>
      <c r="FX35" s="10"/>
      <c r="FY35" s="10"/>
      <c r="GE35" s="10"/>
      <c r="GP35" s="10"/>
      <c r="GR35" s="10"/>
      <c r="GV35" s="10"/>
      <c r="GW35" s="10"/>
      <c r="GX35" s="10"/>
      <c r="GY35" s="10"/>
      <c r="HB35" s="10"/>
      <c r="HC35" s="10"/>
      <c r="HD35" s="10"/>
      <c r="HE35" s="10"/>
      <c r="HF35" s="10"/>
      <c r="HG35" s="10"/>
      <c r="HH35" s="10"/>
      <c r="HK35" s="10"/>
      <c r="HL35" s="10"/>
    </row>
    <row r="36" spans="1:220" x14ac:dyDescent="0.2">
      <c r="A36" t="s">
        <v>198</v>
      </c>
      <c r="C36" s="10"/>
      <c r="D36" s="10" t="s">
        <v>427</v>
      </c>
      <c r="E36" s="10" t="s">
        <v>427</v>
      </c>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K36" s="10"/>
      <c r="CL36" s="10"/>
      <c r="CM36" s="10"/>
      <c r="CN36" s="10"/>
      <c r="CO36" s="10"/>
      <c r="CP36" s="10"/>
      <c r="DJ36" s="10"/>
      <c r="DK36" s="10"/>
      <c r="DL36" s="10"/>
      <c r="DM36" s="10"/>
      <c r="DN36" s="10"/>
      <c r="DO36" s="10"/>
      <c r="DQ36" s="10"/>
      <c r="DR36" s="10"/>
      <c r="DS36" s="10"/>
      <c r="DT36" s="10"/>
      <c r="DU36" s="10"/>
      <c r="DV36" s="10"/>
      <c r="DW36" s="10"/>
      <c r="DX36" s="10"/>
      <c r="DY36" s="10"/>
      <c r="DZ36" s="10"/>
      <c r="EA36" s="10"/>
      <c r="EB36" s="10"/>
      <c r="EC36" s="10"/>
      <c r="ED36" s="10"/>
      <c r="EE36" s="10"/>
      <c r="EJ36" s="10"/>
      <c r="EL36" s="10"/>
      <c r="EM36" s="10"/>
      <c r="EN36" s="10"/>
      <c r="EO36" s="10"/>
      <c r="EP36" s="10"/>
      <c r="EQ36" s="10"/>
      <c r="ER36" s="10"/>
      <c r="ES36" s="10"/>
      <c r="ET36" s="10"/>
      <c r="EU36" s="10"/>
      <c r="EV36" s="10"/>
      <c r="EW36" s="10"/>
      <c r="EX36" s="10"/>
      <c r="EZ36" s="10"/>
      <c r="FJ36" s="10"/>
      <c r="FK36" s="10"/>
      <c r="FQ36" s="10"/>
      <c r="FS36" s="10"/>
      <c r="FV36" s="10"/>
      <c r="FW36" s="10"/>
      <c r="FX36" s="10"/>
      <c r="FY36" s="10"/>
      <c r="GE36" s="10"/>
      <c r="GP36" s="10"/>
      <c r="GR36" s="10"/>
      <c r="GV36" s="10"/>
      <c r="GW36" s="10"/>
      <c r="GX36" s="10"/>
      <c r="GY36" s="10"/>
      <c r="HB36" s="10"/>
      <c r="HC36" s="10"/>
      <c r="HD36" s="10"/>
      <c r="HE36" s="10"/>
      <c r="HF36" s="10"/>
      <c r="HG36" s="10"/>
      <c r="HH36" s="10"/>
      <c r="HK36" s="10"/>
      <c r="HL36" s="10"/>
    </row>
    <row r="37" spans="1:220" x14ac:dyDescent="0.2">
      <c r="A37" t="s">
        <v>208</v>
      </c>
      <c r="C37" s="10"/>
      <c r="D37" s="10" t="s">
        <v>428</v>
      </c>
      <c r="E37" s="10" t="s">
        <v>428</v>
      </c>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K37" s="10"/>
      <c r="CL37" s="10"/>
      <c r="CM37" s="10"/>
      <c r="CN37" s="10"/>
      <c r="CO37" s="10"/>
      <c r="CP37" s="10"/>
      <c r="DJ37" s="10"/>
      <c r="DK37" s="10"/>
      <c r="DL37" s="10"/>
      <c r="DM37" s="10"/>
      <c r="DN37" s="10"/>
      <c r="DO37" s="10"/>
      <c r="DQ37" s="10"/>
      <c r="DR37" s="10"/>
      <c r="DS37" s="10"/>
      <c r="DT37" s="10"/>
      <c r="DU37" s="10"/>
      <c r="DV37" s="10"/>
      <c r="DW37" s="10"/>
      <c r="DX37" s="10"/>
      <c r="DY37" s="10"/>
      <c r="DZ37" s="10"/>
      <c r="EA37" s="10"/>
      <c r="EB37" s="10"/>
      <c r="EC37" s="10"/>
      <c r="ED37" s="10"/>
      <c r="EE37" s="10"/>
      <c r="EJ37" s="10"/>
      <c r="EL37" s="10"/>
      <c r="EM37" s="10"/>
      <c r="EN37" s="10"/>
      <c r="EO37" s="10"/>
      <c r="EP37" s="10"/>
      <c r="EQ37" s="10"/>
      <c r="ER37" s="10"/>
      <c r="ES37" s="10"/>
      <c r="ET37" s="10"/>
      <c r="EU37" s="10"/>
      <c r="EV37" s="10"/>
      <c r="EW37" s="10"/>
      <c r="EX37" s="10"/>
      <c r="EZ37" s="10"/>
      <c r="FJ37" s="10"/>
      <c r="FK37" s="10"/>
      <c r="FQ37" s="10"/>
      <c r="FS37" s="10"/>
      <c r="FV37" s="10"/>
      <c r="FW37" s="10"/>
      <c r="FX37" s="10"/>
      <c r="FY37" s="10"/>
      <c r="GE37" s="10"/>
      <c r="GP37" s="10"/>
      <c r="GR37" s="10"/>
      <c r="GV37" s="10"/>
      <c r="GW37" s="10"/>
      <c r="GX37" s="10"/>
      <c r="GY37" s="10"/>
      <c r="HB37" s="10"/>
      <c r="HC37" s="10"/>
      <c r="HD37" s="10"/>
      <c r="HE37" s="10"/>
      <c r="HF37" s="10"/>
      <c r="HG37" s="10"/>
      <c r="HH37" s="10"/>
      <c r="HK37" s="10"/>
      <c r="HL37" s="10"/>
    </row>
    <row r="38" spans="1:220" x14ac:dyDescent="0.2">
      <c r="A38" t="s">
        <v>258</v>
      </c>
      <c r="D38">
        <v>2</v>
      </c>
      <c r="E38">
        <v>2</v>
      </c>
      <c r="CK38" s="10"/>
      <c r="CL38" s="10"/>
      <c r="CM38" s="10"/>
      <c r="CN38" s="10"/>
      <c r="CO38" s="10"/>
      <c r="CP38" s="10"/>
      <c r="DJ38" s="10"/>
      <c r="DK38" s="10"/>
      <c r="DL38" s="10"/>
      <c r="DM38" s="10"/>
      <c r="DN38" s="10"/>
      <c r="DO38" s="10"/>
      <c r="DQ38" s="10"/>
      <c r="DR38" s="10"/>
      <c r="DS38" s="10"/>
      <c r="DT38" s="10"/>
      <c r="DU38" s="10"/>
      <c r="DV38" s="10"/>
      <c r="DW38" s="10"/>
      <c r="DX38" s="10"/>
      <c r="DY38" s="10"/>
      <c r="DZ38" s="10"/>
      <c r="EA38" s="10"/>
      <c r="EB38" s="10"/>
      <c r="EC38" s="10"/>
      <c r="ED38" s="10"/>
      <c r="EE38" s="10"/>
      <c r="EJ38" s="10"/>
      <c r="EL38" s="10"/>
      <c r="EM38" s="10"/>
      <c r="EN38" s="10"/>
      <c r="EO38" s="10"/>
      <c r="EP38" s="10"/>
      <c r="EQ38" s="10"/>
      <c r="ER38" s="10"/>
      <c r="ES38" s="10"/>
      <c r="ET38" s="10"/>
      <c r="EU38" s="10"/>
      <c r="EV38" s="10"/>
      <c r="EW38" s="10"/>
      <c r="EX38" s="10"/>
      <c r="EZ38" s="10"/>
      <c r="FJ38" s="10"/>
      <c r="FK38" s="10"/>
      <c r="FQ38" s="10"/>
      <c r="FS38" s="10"/>
      <c r="FV38" s="10"/>
      <c r="FW38" s="10"/>
      <c r="FX38" s="10"/>
      <c r="FY38" s="10"/>
      <c r="GE38" s="10"/>
      <c r="GP38" s="10"/>
      <c r="GR38" s="10"/>
      <c r="GV38" s="10"/>
      <c r="GW38" s="10"/>
      <c r="GX38" s="10"/>
      <c r="GY38" s="10"/>
      <c r="HB38" s="10"/>
      <c r="HC38" s="10"/>
      <c r="HD38" s="10"/>
      <c r="HE38" s="10"/>
      <c r="HF38" s="10"/>
      <c r="HG38" s="10"/>
      <c r="HH38" s="10"/>
      <c r="HK38" s="10"/>
      <c r="HL38" s="10"/>
    </row>
    <row r="39" spans="1:220" x14ac:dyDescent="0.2">
      <c r="A39" t="s">
        <v>327</v>
      </c>
      <c r="C39" s="10"/>
      <c r="D39" s="10" t="s">
        <v>429</v>
      </c>
      <c r="E39" s="10" t="s">
        <v>429</v>
      </c>
      <c r="F39" s="10"/>
      <c r="G39" s="10"/>
      <c r="H39" s="10"/>
      <c r="I39" s="10"/>
      <c r="J39" s="10"/>
      <c r="K39" s="10"/>
      <c r="L39" s="10"/>
      <c r="M39" s="10"/>
      <c r="N39" s="10"/>
      <c r="CK39" s="10"/>
      <c r="CL39" s="10"/>
      <c r="CM39" s="10"/>
      <c r="CN39" s="10"/>
      <c r="CO39" s="10"/>
      <c r="CP39" s="10"/>
      <c r="DJ39" s="10"/>
      <c r="DK39" s="10"/>
      <c r="DL39" s="10"/>
      <c r="DM39" s="10"/>
      <c r="DN39" s="10"/>
      <c r="DO39" s="10"/>
      <c r="DQ39" s="10"/>
      <c r="DR39" s="10"/>
      <c r="DS39" s="10"/>
      <c r="DT39" s="10"/>
      <c r="DU39" s="10"/>
      <c r="DV39" s="10"/>
      <c r="DW39" s="10"/>
      <c r="DX39" s="10"/>
      <c r="DY39" s="10"/>
      <c r="DZ39" s="10"/>
      <c r="EA39" s="10"/>
      <c r="EB39" s="10"/>
      <c r="EC39" s="10"/>
      <c r="ED39" s="10"/>
      <c r="EE39" s="10"/>
      <c r="EJ39" s="10"/>
      <c r="EL39" s="10"/>
      <c r="EM39" s="10"/>
      <c r="EN39" s="10"/>
      <c r="EO39" s="10"/>
      <c r="EP39" s="10"/>
      <c r="EQ39" s="10"/>
      <c r="ER39" s="10"/>
      <c r="ES39" s="10"/>
      <c r="ET39" s="10"/>
      <c r="EU39" s="10"/>
      <c r="EV39" s="10"/>
      <c r="EW39" s="10"/>
      <c r="EX39" s="10"/>
      <c r="EZ39" s="10"/>
      <c r="FJ39" s="10"/>
      <c r="FK39" s="10"/>
      <c r="FQ39" s="10"/>
      <c r="FS39" s="10"/>
      <c r="FV39" s="10"/>
      <c r="FW39" s="10"/>
      <c r="FX39" s="10"/>
      <c r="FY39" s="10"/>
      <c r="GE39" s="10"/>
      <c r="GP39" s="10"/>
      <c r="GR39" s="10"/>
      <c r="GV39" s="10"/>
      <c r="GW39" s="10"/>
      <c r="GX39" s="10"/>
      <c r="GY39" s="10"/>
      <c r="HB39" s="10"/>
      <c r="HC39" s="10"/>
      <c r="HD39" s="10"/>
      <c r="HE39" s="10"/>
      <c r="HF39" s="10"/>
      <c r="HG39" s="10"/>
      <c r="HH39" s="10"/>
      <c r="HK39" s="10"/>
      <c r="HL39" s="10"/>
    </row>
    <row r="40" spans="1:220" x14ac:dyDescent="0.2">
      <c r="A40" t="s">
        <v>259</v>
      </c>
      <c r="C40" s="10"/>
      <c r="D40" s="10" t="s">
        <v>430</v>
      </c>
      <c r="E40" s="10" t="s">
        <v>430</v>
      </c>
      <c r="F40" s="10"/>
      <c r="G40" s="10"/>
      <c r="H40" s="10"/>
      <c r="I40" s="10"/>
      <c r="J40" s="10"/>
      <c r="K40" s="10"/>
      <c r="L40" s="10"/>
      <c r="M40" s="10"/>
      <c r="N40" s="10"/>
      <c r="CK40" s="10"/>
      <c r="CL40" s="10"/>
      <c r="CM40" s="10"/>
      <c r="CN40" s="10"/>
      <c r="CO40" s="10"/>
      <c r="CP40" s="10"/>
      <c r="DJ40" s="10"/>
      <c r="DK40" s="10"/>
      <c r="DL40" s="10"/>
      <c r="DM40" s="10"/>
      <c r="DN40" s="10"/>
      <c r="DO40" s="10"/>
      <c r="DQ40" s="10"/>
      <c r="DR40" s="10"/>
      <c r="DS40" s="10"/>
      <c r="DT40" s="10"/>
      <c r="DU40" s="10"/>
      <c r="DV40" s="10"/>
      <c r="DW40" s="10"/>
      <c r="DX40" s="10"/>
      <c r="DY40" s="10"/>
      <c r="DZ40" s="10"/>
      <c r="EA40" s="10"/>
      <c r="EB40" s="10"/>
      <c r="EC40" s="10"/>
      <c r="ED40" s="10"/>
      <c r="EE40" s="10"/>
      <c r="EJ40" s="10"/>
      <c r="EL40" s="10"/>
      <c r="EM40" s="10"/>
      <c r="EN40" s="10"/>
      <c r="EO40" s="10"/>
      <c r="EP40" s="10"/>
      <c r="EQ40" s="10"/>
      <c r="ER40" s="10"/>
      <c r="ES40" s="10"/>
      <c r="ET40" s="10"/>
      <c r="EU40" s="10"/>
      <c r="EV40" s="10"/>
      <c r="EW40" s="10"/>
      <c r="EX40" s="10"/>
      <c r="EZ40" s="10"/>
      <c r="FJ40" s="10"/>
      <c r="FK40" s="10"/>
      <c r="FQ40" s="10"/>
      <c r="FS40" s="10"/>
      <c r="FV40" s="10"/>
      <c r="FW40" s="10"/>
      <c r="FX40" s="10"/>
      <c r="FY40" s="10"/>
      <c r="GE40" s="10"/>
      <c r="GP40" s="10"/>
      <c r="GR40" s="10"/>
      <c r="GV40" s="10"/>
      <c r="GW40" s="10"/>
      <c r="GX40" s="10"/>
      <c r="GY40" s="10"/>
      <c r="HB40" s="10"/>
      <c r="HC40" s="10"/>
      <c r="HD40" s="10"/>
      <c r="HE40" s="10"/>
      <c r="HF40" s="10"/>
      <c r="HG40" s="10"/>
      <c r="HH40" s="10"/>
      <c r="HK40" s="10"/>
      <c r="HL40" s="10"/>
    </row>
    <row r="41" spans="1:220" x14ac:dyDescent="0.2">
      <c r="A41" t="s">
        <v>260</v>
      </c>
      <c r="C41" s="10"/>
      <c r="D41" s="10" t="s">
        <v>431</v>
      </c>
      <c r="E41" s="10" t="s">
        <v>431</v>
      </c>
      <c r="F41" s="10"/>
      <c r="G41" s="10"/>
      <c r="H41" s="10"/>
      <c r="I41" s="10"/>
      <c r="J41" s="10"/>
      <c r="K41" s="10"/>
      <c r="L41" s="10"/>
      <c r="M41" s="10"/>
      <c r="N41" s="10"/>
      <c r="CK41" s="10"/>
      <c r="CL41" s="10"/>
      <c r="CM41" s="10"/>
      <c r="CN41" s="10"/>
      <c r="CO41" s="10"/>
      <c r="CP41" s="10"/>
      <c r="DJ41" s="10"/>
      <c r="DK41" s="10"/>
      <c r="DL41" s="10"/>
      <c r="DM41" s="10"/>
      <c r="DN41" s="10"/>
      <c r="DO41" s="10"/>
      <c r="DQ41" s="10"/>
      <c r="DR41" s="10"/>
      <c r="DS41" s="10"/>
      <c r="DT41" s="10"/>
      <c r="DU41" s="10"/>
      <c r="DV41" s="10"/>
      <c r="DW41" s="10"/>
      <c r="DX41" s="10"/>
      <c r="DY41" s="10"/>
      <c r="DZ41" s="10"/>
      <c r="EA41" s="10"/>
      <c r="EB41" s="10"/>
      <c r="EC41" s="10"/>
      <c r="ED41" s="10"/>
      <c r="EE41" s="10"/>
      <c r="EJ41" s="10"/>
      <c r="EL41" s="10"/>
      <c r="EM41" s="10"/>
      <c r="EN41" s="10"/>
      <c r="EO41" s="10"/>
      <c r="EP41" s="10"/>
      <c r="EQ41" s="10"/>
      <c r="ER41" s="10"/>
      <c r="ES41" s="10"/>
      <c r="ET41" s="10"/>
      <c r="EU41" s="10"/>
      <c r="EV41" s="10"/>
      <c r="EW41" s="10"/>
      <c r="EX41" s="10"/>
      <c r="EZ41" s="10"/>
      <c r="FJ41" s="10"/>
      <c r="FK41" s="10"/>
      <c r="FQ41" s="10"/>
      <c r="FS41" s="10"/>
      <c r="FV41" s="10"/>
      <c r="FW41" s="10"/>
      <c r="FX41" s="10"/>
      <c r="FY41" s="10"/>
      <c r="GE41" s="10"/>
      <c r="GP41" s="10"/>
      <c r="GR41" s="10"/>
      <c r="GV41" s="10"/>
      <c r="GW41" s="10"/>
      <c r="GX41" s="10"/>
      <c r="GY41" s="10"/>
      <c r="HB41" s="10"/>
      <c r="HC41" s="10"/>
      <c r="HD41" s="10"/>
      <c r="HE41" s="10"/>
      <c r="HF41" s="10"/>
      <c r="HG41" s="10"/>
      <c r="HH41" s="10"/>
      <c r="HK41" s="10"/>
      <c r="HL41" s="10"/>
    </row>
    <row r="42" spans="1:220" x14ac:dyDescent="0.2">
      <c r="A42" t="s">
        <v>338</v>
      </c>
      <c r="C42" s="10"/>
      <c r="D42" s="14" t="s">
        <v>428</v>
      </c>
      <c r="E42" s="10" t="s">
        <v>428</v>
      </c>
      <c r="F42" s="10"/>
      <c r="G42" s="10"/>
      <c r="H42" s="10"/>
      <c r="I42" s="10"/>
      <c r="J42" s="10"/>
      <c r="K42" s="10"/>
      <c r="L42" s="10"/>
      <c r="M42" s="10"/>
      <c r="N42" s="10"/>
      <c r="CK42" s="10"/>
      <c r="CL42" s="10"/>
      <c r="CM42" s="10"/>
      <c r="CN42" s="10"/>
      <c r="CO42" s="10"/>
      <c r="CP42" s="10"/>
      <c r="DJ42" s="10"/>
      <c r="DK42" s="10"/>
      <c r="DL42" s="10"/>
      <c r="DM42" s="10"/>
      <c r="DN42" s="10"/>
      <c r="DO42" s="10"/>
      <c r="DQ42" s="10"/>
      <c r="DR42" s="10"/>
      <c r="DS42" s="10"/>
      <c r="DT42" s="10"/>
      <c r="DU42" s="10"/>
      <c r="DV42" s="10"/>
      <c r="DW42" s="10"/>
      <c r="DX42" s="10"/>
      <c r="DY42" s="10"/>
      <c r="DZ42" s="10"/>
      <c r="EA42" s="10"/>
      <c r="EB42" s="10"/>
      <c r="EC42" s="10"/>
      <c r="ED42" s="10"/>
      <c r="EE42" s="10"/>
      <c r="EJ42" s="10"/>
      <c r="EL42" s="10"/>
      <c r="EM42" s="10"/>
      <c r="EN42" s="10"/>
      <c r="EO42" s="10"/>
      <c r="EP42" s="10"/>
      <c r="EQ42" s="10"/>
      <c r="ER42" s="10"/>
      <c r="ES42" s="10"/>
      <c r="ET42" s="10"/>
      <c r="EU42" s="10"/>
      <c r="EV42" s="10"/>
      <c r="EW42" s="10"/>
      <c r="EX42" s="10"/>
      <c r="EZ42" s="10"/>
      <c r="FJ42" s="10"/>
      <c r="FK42" s="10"/>
      <c r="FQ42" s="10"/>
      <c r="FS42" s="10"/>
      <c r="FV42" s="10"/>
      <c r="FW42" s="10"/>
      <c r="FX42" s="10"/>
      <c r="FY42" s="10"/>
      <c r="GE42" s="10"/>
      <c r="GP42" s="10"/>
      <c r="GR42" s="10"/>
      <c r="GV42" s="10"/>
      <c r="GW42" s="10"/>
      <c r="GX42" s="10"/>
      <c r="GY42" s="10"/>
      <c r="HB42" s="10"/>
      <c r="HC42" s="10"/>
      <c r="HD42" s="10"/>
      <c r="HE42" s="10"/>
      <c r="HF42" s="10"/>
      <c r="HG42" s="10"/>
      <c r="HH42" s="10"/>
      <c r="HK42" s="10"/>
      <c r="HL42" s="10"/>
    </row>
    <row r="43" spans="1:220" x14ac:dyDescent="0.2">
      <c r="A43" t="s">
        <v>339</v>
      </c>
      <c r="D43">
        <v>45</v>
      </c>
      <c r="E43">
        <v>45</v>
      </c>
      <c r="CK43" s="10"/>
      <c r="CL43" s="10"/>
      <c r="CM43" s="10"/>
      <c r="CN43" s="10"/>
      <c r="CO43" s="10"/>
      <c r="CP43" s="10"/>
      <c r="DJ43" s="10"/>
      <c r="DK43" s="10"/>
      <c r="DL43" s="10"/>
      <c r="DM43" s="10"/>
      <c r="DN43" s="10"/>
      <c r="DO43" s="10"/>
      <c r="DQ43" s="10"/>
      <c r="DR43" s="10"/>
      <c r="DS43" s="10"/>
      <c r="DT43" s="10"/>
      <c r="DU43" s="10"/>
      <c r="DV43" s="10"/>
      <c r="DW43" s="10"/>
      <c r="DX43" s="10"/>
      <c r="DY43" s="10"/>
      <c r="DZ43" s="10"/>
      <c r="EA43" s="10"/>
      <c r="EB43" s="10"/>
      <c r="EC43" s="10"/>
      <c r="ED43" s="10"/>
      <c r="EE43" s="10"/>
      <c r="EJ43" s="10"/>
      <c r="EL43" s="10"/>
      <c r="EM43" s="10"/>
      <c r="EN43" s="10"/>
      <c r="EO43" s="10"/>
      <c r="EP43" s="10"/>
      <c r="EQ43" s="10"/>
      <c r="ER43" s="10"/>
      <c r="ES43" s="10"/>
      <c r="ET43" s="10"/>
      <c r="EU43" s="10"/>
      <c r="EV43" s="10"/>
      <c r="EW43" s="10"/>
      <c r="EX43" s="10"/>
      <c r="EZ43" s="10"/>
      <c r="FJ43" s="10"/>
      <c r="FK43" s="10"/>
      <c r="FQ43" s="10"/>
      <c r="FS43" s="10"/>
      <c r="FV43" s="10"/>
      <c r="FW43" s="10"/>
      <c r="FX43" s="10"/>
      <c r="FY43" s="10"/>
      <c r="GE43" s="10"/>
      <c r="GP43" s="10"/>
      <c r="GR43" s="10"/>
      <c r="GV43" s="10"/>
      <c r="GW43" s="10"/>
      <c r="GX43" s="10"/>
      <c r="GY43" s="10"/>
      <c r="HB43" s="10"/>
      <c r="HC43" s="10"/>
      <c r="HD43" s="10"/>
      <c r="HE43" s="10"/>
      <c r="HF43" s="10"/>
      <c r="HG43" s="10"/>
      <c r="HH43" s="10"/>
      <c r="HK43" s="10"/>
      <c r="HL43" s="10"/>
    </row>
    <row r="44" spans="1:220" x14ac:dyDescent="0.2">
      <c r="A44" t="s">
        <v>340</v>
      </c>
      <c r="D44">
        <v>800</v>
      </c>
      <c r="E44">
        <v>800</v>
      </c>
      <c r="CK44" s="10"/>
      <c r="CL44" s="10"/>
      <c r="CM44" s="10"/>
      <c r="CN44" s="10"/>
      <c r="CO44" s="10"/>
      <c r="CP44" s="10"/>
      <c r="DJ44" s="10"/>
      <c r="DK44" s="10"/>
      <c r="DL44" s="10"/>
      <c r="DM44" s="10"/>
      <c r="DN44" s="10"/>
      <c r="DO44" s="10"/>
      <c r="DQ44" s="10"/>
      <c r="DR44" s="10"/>
      <c r="DS44" s="10"/>
      <c r="DT44" s="10"/>
      <c r="DU44" s="10"/>
      <c r="DV44" s="10"/>
      <c r="DW44" s="10"/>
      <c r="DX44" s="10"/>
      <c r="DY44" s="10"/>
      <c r="DZ44" s="10"/>
      <c r="EA44" s="10"/>
      <c r="EB44" s="10"/>
      <c r="EC44" s="10"/>
      <c r="ED44" s="10"/>
      <c r="EE44" s="10"/>
      <c r="EJ44" s="10"/>
      <c r="EL44" s="10"/>
      <c r="EM44" s="10"/>
      <c r="EN44" s="10"/>
      <c r="EO44" s="10"/>
      <c r="EP44" s="10"/>
      <c r="EQ44" s="10"/>
      <c r="ER44" s="10"/>
      <c r="ES44" s="10"/>
      <c r="ET44" s="10"/>
      <c r="EU44" s="10"/>
      <c r="EV44" s="10"/>
      <c r="EW44" s="10"/>
      <c r="EX44" s="10"/>
      <c r="EZ44" s="10"/>
      <c r="FJ44" s="10"/>
      <c r="FK44" s="10"/>
      <c r="FQ44" s="10"/>
      <c r="FS44" s="10"/>
      <c r="FV44" s="10"/>
      <c r="FW44" s="10"/>
      <c r="FX44" s="10"/>
      <c r="FY44" s="10"/>
      <c r="GE44" s="10"/>
      <c r="GP44" s="10"/>
      <c r="GR44" s="10"/>
      <c r="GV44" s="10"/>
      <c r="GW44" s="10"/>
      <c r="GX44" s="10"/>
      <c r="GY44" s="10"/>
      <c r="HB44" s="10"/>
      <c r="HC44" s="10"/>
      <c r="HD44" s="10"/>
      <c r="HE44" s="10"/>
      <c r="HF44" s="10"/>
      <c r="HG44" s="10"/>
      <c r="HH44" s="10"/>
      <c r="HK44" s="10"/>
      <c r="HL44" s="10"/>
    </row>
    <row r="45" spans="1:220" x14ac:dyDescent="0.2">
      <c r="A45" t="s">
        <v>341</v>
      </c>
      <c r="D45">
        <v>0</v>
      </c>
      <c r="E45">
        <v>0</v>
      </c>
      <c r="CK45" s="10"/>
      <c r="CL45" s="10"/>
      <c r="CM45" s="10"/>
      <c r="CN45" s="10"/>
      <c r="CO45" s="10"/>
      <c r="CP45" s="10"/>
      <c r="DJ45" s="10"/>
      <c r="DK45" s="10"/>
      <c r="DL45" s="10"/>
      <c r="DM45" s="10"/>
      <c r="DN45" s="10"/>
      <c r="DO45" s="10"/>
      <c r="DQ45" s="10"/>
      <c r="DR45" s="10"/>
      <c r="DS45" s="10"/>
      <c r="DT45" s="10"/>
      <c r="DU45" s="10"/>
      <c r="DV45" s="10"/>
      <c r="DW45" s="10"/>
      <c r="DX45" s="10"/>
      <c r="DY45" s="10"/>
      <c r="DZ45" s="10"/>
      <c r="EA45" s="10"/>
      <c r="EB45" s="10"/>
      <c r="EC45" s="10"/>
      <c r="ED45" s="10"/>
      <c r="EE45" s="10"/>
      <c r="EJ45" s="10"/>
      <c r="EL45" s="10"/>
      <c r="EM45" s="10"/>
      <c r="EN45" s="10"/>
      <c r="EO45" s="10"/>
      <c r="EP45" s="10"/>
      <c r="EQ45" s="10"/>
      <c r="ER45" s="10"/>
      <c r="ES45" s="10"/>
      <c r="ET45" s="10"/>
      <c r="EU45" s="10"/>
      <c r="EV45" s="10"/>
      <c r="EW45" s="10"/>
      <c r="EX45" s="10"/>
      <c r="EZ45" s="10"/>
      <c r="FJ45" s="10"/>
      <c r="FK45" s="10"/>
      <c r="FQ45" s="10"/>
      <c r="FS45" s="10"/>
      <c r="FV45" s="10"/>
      <c r="FW45" s="10"/>
      <c r="FX45" s="10"/>
      <c r="FY45" s="10"/>
      <c r="GE45" s="10"/>
      <c r="GP45" s="10"/>
      <c r="GR45" s="10"/>
      <c r="GV45" s="10"/>
      <c r="GW45" s="10"/>
      <c r="GX45" s="10"/>
      <c r="GY45" s="10"/>
      <c r="HB45" s="10"/>
      <c r="HC45" s="10"/>
      <c r="HD45" s="10"/>
      <c r="HE45" s="10"/>
      <c r="HF45" s="10"/>
      <c r="HG45" s="10"/>
      <c r="HH45" s="10"/>
      <c r="HK45" s="10"/>
      <c r="HL45" s="10"/>
    </row>
    <row r="46" spans="1:220" x14ac:dyDescent="0.2">
      <c r="A46" t="s">
        <v>200</v>
      </c>
      <c r="D46">
        <v>500</v>
      </c>
      <c r="E46">
        <v>500</v>
      </c>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K46" s="10"/>
      <c r="CL46" s="10"/>
      <c r="CM46" s="10"/>
      <c r="CN46" s="10"/>
      <c r="CO46" s="10"/>
      <c r="CP46" s="10"/>
      <c r="DJ46" s="10"/>
      <c r="DK46" s="10"/>
      <c r="DL46" s="10"/>
      <c r="DM46" s="10"/>
      <c r="DN46" s="10"/>
      <c r="DO46" s="10"/>
      <c r="DQ46" s="10"/>
      <c r="DR46" s="10"/>
      <c r="DS46" s="10"/>
      <c r="DT46" s="10"/>
      <c r="DU46" s="10"/>
      <c r="DV46" s="10"/>
      <c r="DW46" s="10"/>
      <c r="DX46" s="10"/>
      <c r="DY46" s="10"/>
      <c r="DZ46" s="10"/>
      <c r="EA46" s="10"/>
      <c r="EB46" s="10"/>
      <c r="EC46" s="10"/>
      <c r="ED46" s="10"/>
      <c r="EE46" s="10"/>
      <c r="EJ46" s="10"/>
      <c r="EL46" s="10"/>
      <c r="EM46" s="10"/>
      <c r="EN46" s="10"/>
      <c r="EO46" s="10"/>
      <c r="EP46" s="10"/>
      <c r="EQ46" s="10"/>
      <c r="ER46" s="10"/>
      <c r="ES46" s="10"/>
      <c r="ET46" s="10"/>
      <c r="EU46" s="10"/>
      <c r="EV46" s="10"/>
      <c r="EW46" s="10"/>
      <c r="EX46" s="10"/>
      <c r="EZ46" s="10"/>
      <c r="FJ46" s="10"/>
      <c r="FK46" s="10"/>
      <c r="FQ46" s="10"/>
      <c r="FS46" s="10"/>
      <c r="FV46" s="10"/>
      <c r="FW46" s="10"/>
      <c r="FX46" s="10"/>
      <c r="FY46" s="10"/>
      <c r="GE46" s="10"/>
      <c r="GP46" s="10"/>
      <c r="GR46" s="10"/>
      <c r="GV46" s="10"/>
      <c r="GW46" s="10"/>
      <c r="GX46" s="10"/>
      <c r="GY46" s="10"/>
      <c r="HB46" s="10"/>
      <c r="HC46" s="10"/>
      <c r="HD46" s="10"/>
      <c r="HE46" s="10"/>
      <c r="HF46" s="10"/>
      <c r="HG46" s="10"/>
      <c r="HH46" s="10"/>
      <c r="HK46" s="10"/>
      <c r="HL46" s="10"/>
    </row>
    <row r="47" spans="1:220" x14ac:dyDescent="0.2">
      <c r="A47" t="s">
        <v>342</v>
      </c>
      <c r="C47" s="10"/>
      <c r="D47" s="10" t="s">
        <v>432</v>
      </c>
      <c r="E47" s="10" t="s">
        <v>432</v>
      </c>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K47" s="10"/>
      <c r="CL47" s="10"/>
      <c r="CM47" s="10"/>
      <c r="CN47" s="10"/>
      <c r="CO47" s="10"/>
      <c r="CP47" s="10"/>
      <c r="DJ47" s="10"/>
      <c r="DK47" s="10"/>
      <c r="DL47" s="10"/>
      <c r="DM47" s="10"/>
      <c r="DN47" s="10"/>
      <c r="DO47" s="10"/>
      <c r="DQ47" s="10"/>
      <c r="DR47" s="10"/>
      <c r="DS47" s="10"/>
      <c r="DT47" s="10"/>
      <c r="DU47" s="10"/>
      <c r="DV47" s="10"/>
      <c r="DW47" s="10"/>
      <c r="DX47" s="10"/>
      <c r="DY47" s="10"/>
      <c r="DZ47" s="10"/>
      <c r="EA47" s="10"/>
      <c r="EB47" s="10"/>
      <c r="EC47" s="10"/>
      <c r="ED47" s="10"/>
      <c r="EE47" s="10"/>
      <c r="EJ47" s="10"/>
      <c r="EL47" s="10"/>
      <c r="EM47" s="10"/>
      <c r="EN47" s="10"/>
      <c r="EO47" s="10"/>
      <c r="EP47" s="10"/>
      <c r="EQ47" s="10"/>
      <c r="ER47" s="10"/>
      <c r="ES47" s="10"/>
      <c r="ET47" s="10"/>
      <c r="EU47" s="10"/>
      <c r="EV47" s="10"/>
      <c r="EW47" s="10"/>
      <c r="EX47" s="10"/>
      <c r="EZ47" s="10"/>
      <c r="FJ47" s="10"/>
      <c r="FK47" s="10"/>
      <c r="FQ47" s="10"/>
      <c r="FS47" s="10"/>
      <c r="FV47" s="10"/>
      <c r="FW47" s="10"/>
      <c r="FX47" s="10"/>
      <c r="FY47" s="10"/>
      <c r="GE47" s="10"/>
      <c r="GP47" s="10"/>
      <c r="GR47" s="10"/>
      <c r="GV47" s="10"/>
      <c r="GW47" s="10"/>
      <c r="GX47" s="10"/>
      <c r="GY47" s="10"/>
      <c r="HB47" s="10"/>
      <c r="HC47" s="10"/>
      <c r="HD47" s="10"/>
      <c r="HE47" s="10"/>
      <c r="HF47" s="10"/>
      <c r="HG47" s="10"/>
      <c r="HH47" s="10"/>
      <c r="HK47" s="10"/>
      <c r="HL47" s="10"/>
    </row>
    <row r="48" spans="1:220" x14ac:dyDescent="0.2">
      <c r="A48" t="s">
        <v>201</v>
      </c>
      <c r="D48">
        <v>200</v>
      </c>
      <c r="E48">
        <v>200</v>
      </c>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K48" s="10"/>
      <c r="CL48" s="10"/>
      <c r="CM48" s="10"/>
      <c r="CN48" s="10"/>
      <c r="CO48" s="10"/>
      <c r="CP48" s="10"/>
      <c r="DJ48" s="10"/>
      <c r="DK48" s="10"/>
      <c r="DL48" s="10"/>
      <c r="DM48" s="10"/>
      <c r="DN48" s="10"/>
      <c r="DO48" s="10"/>
      <c r="DQ48" s="10"/>
      <c r="DR48" s="10"/>
      <c r="DS48" s="10"/>
      <c r="DT48" s="10"/>
      <c r="DU48" s="10"/>
      <c r="DV48" s="10"/>
      <c r="DW48" s="10"/>
      <c r="DX48" s="10"/>
      <c r="DY48" s="10"/>
      <c r="DZ48" s="10"/>
      <c r="EA48" s="10"/>
      <c r="EB48" s="10"/>
      <c r="EC48" s="10"/>
      <c r="ED48" s="10"/>
      <c r="EE48" s="10"/>
      <c r="EJ48" s="10"/>
      <c r="EL48" s="10"/>
      <c r="EM48" s="10"/>
      <c r="EN48" s="10"/>
      <c r="EO48" s="10"/>
      <c r="EP48" s="10"/>
      <c r="EQ48" s="10"/>
      <c r="ER48" s="10"/>
      <c r="ES48" s="10"/>
      <c r="ET48" s="10"/>
      <c r="EU48" s="10"/>
      <c r="EV48" s="10"/>
      <c r="EW48" s="10"/>
      <c r="EX48" s="10"/>
      <c r="EZ48" s="10"/>
      <c r="FJ48" s="10"/>
      <c r="FK48" s="10"/>
      <c r="FQ48" s="10"/>
      <c r="FS48" s="10"/>
      <c r="FV48" s="10"/>
      <c r="FW48" s="10"/>
      <c r="FX48" s="10"/>
      <c r="FY48" s="10"/>
      <c r="GE48" s="10"/>
      <c r="GP48" s="10"/>
      <c r="GR48" s="10"/>
      <c r="GV48" s="10"/>
      <c r="GW48" s="10"/>
      <c r="GX48" s="10"/>
      <c r="GY48" s="10"/>
      <c r="HB48" s="10"/>
      <c r="HC48" s="10"/>
      <c r="HD48" s="10"/>
      <c r="HE48" s="10"/>
      <c r="HF48" s="10"/>
      <c r="HG48" s="10"/>
      <c r="HH48" s="10"/>
      <c r="HK48" s="10"/>
      <c r="HL48" s="10"/>
    </row>
    <row r="49" spans="1:220" x14ac:dyDescent="0.2">
      <c r="A49" t="s">
        <v>202</v>
      </c>
      <c r="C49" s="18"/>
      <c r="D49">
        <v>0</v>
      </c>
      <c r="E49">
        <v>0</v>
      </c>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K49" s="10"/>
      <c r="CL49" s="10"/>
      <c r="CM49" s="10"/>
      <c r="CN49" s="10"/>
      <c r="CO49" s="10"/>
      <c r="CP49" s="10"/>
      <c r="DJ49" s="10"/>
      <c r="DK49" s="10"/>
      <c r="DL49" s="10"/>
      <c r="DM49" s="10"/>
      <c r="DN49" s="10"/>
      <c r="DO49" s="10"/>
      <c r="DQ49" s="10"/>
      <c r="DR49" s="10"/>
      <c r="DS49" s="10"/>
      <c r="DT49" s="10"/>
      <c r="DU49" s="10"/>
      <c r="DV49" s="10"/>
      <c r="DW49" s="10"/>
      <c r="DX49" s="10"/>
      <c r="DY49" s="10"/>
      <c r="DZ49" s="10"/>
      <c r="EA49" s="10"/>
      <c r="EB49" s="10"/>
      <c r="EC49" s="10"/>
      <c r="ED49" s="10"/>
      <c r="EE49" s="10"/>
      <c r="EJ49" s="10"/>
      <c r="EL49" s="10"/>
      <c r="EM49" s="10"/>
      <c r="EN49" s="10"/>
      <c r="EO49" s="10"/>
      <c r="EP49" s="10"/>
      <c r="EQ49" s="10"/>
      <c r="ER49" s="10"/>
      <c r="ES49" s="10"/>
      <c r="ET49" s="10"/>
      <c r="EU49" s="10"/>
      <c r="EV49" s="10"/>
      <c r="EW49" s="10"/>
      <c r="EX49" s="10"/>
      <c r="EZ49" s="10"/>
      <c r="FJ49" s="10"/>
      <c r="FK49" s="10"/>
      <c r="FQ49" s="10"/>
      <c r="FS49" s="10"/>
      <c r="FV49" s="10"/>
      <c r="FW49" s="10"/>
      <c r="FX49" s="10"/>
      <c r="FY49" s="10"/>
      <c r="GE49" s="10"/>
      <c r="GP49" s="10"/>
      <c r="GR49" s="10"/>
      <c r="GV49" s="10"/>
      <c r="GW49" s="10"/>
      <c r="GX49" s="10"/>
      <c r="GY49" s="10"/>
      <c r="HB49" s="10"/>
      <c r="HC49" s="10"/>
      <c r="HD49" s="10"/>
      <c r="HE49" s="10"/>
      <c r="HF49" s="10"/>
      <c r="HG49" s="10"/>
      <c r="HH49" s="10"/>
      <c r="HK49" s="10"/>
      <c r="HL49" s="10"/>
    </row>
    <row r="50" spans="1:220" x14ac:dyDescent="0.2">
      <c r="A50" t="s">
        <v>203</v>
      </c>
      <c r="D50">
        <v>4100</v>
      </c>
      <c r="E50">
        <v>4100</v>
      </c>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K50" s="10"/>
      <c r="CL50" s="10"/>
      <c r="CM50" s="10"/>
      <c r="CN50" s="10"/>
      <c r="CO50" s="10"/>
      <c r="CP50" s="10"/>
      <c r="DJ50" s="10"/>
      <c r="DK50" s="10"/>
      <c r="DL50" s="10"/>
      <c r="DM50" s="10"/>
      <c r="DN50" s="10"/>
      <c r="DO50" s="10"/>
      <c r="DQ50" s="10"/>
      <c r="DR50" s="10"/>
      <c r="DS50" s="10"/>
      <c r="DT50" s="10"/>
      <c r="DU50" s="10"/>
      <c r="DV50" s="10"/>
      <c r="DW50" s="10"/>
      <c r="DX50" s="10"/>
      <c r="DY50" s="10"/>
      <c r="DZ50" s="10"/>
      <c r="EA50" s="10"/>
      <c r="EB50" s="10"/>
      <c r="EC50" s="10"/>
      <c r="ED50" s="10"/>
      <c r="EE50" s="10"/>
      <c r="EJ50" s="10"/>
      <c r="EL50" s="10"/>
      <c r="EM50" s="10"/>
      <c r="EN50" s="10"/>
      <c r="EO50" s="10"/>
      <c r="EP50" s="10"/>
      <c r="EQ50" s="10"/>
      <c r="ER50" s="10"/>
      <c r="ES50" s="10"/>
      <c r="ET50" s="10"/>
      <c r="EU50" s="10"/>
      <c r="EV50" s="10"/>
      <c r="EW50" s="10"/>
      <c r="EX50" s="10"/>
      <c r="EZ50" s="10"/>
      <c r="FJ50" s="10"/>
      <c r="FK50" s="10"/>
      <c r="FQ50" s="10"/>
      <c r="FS50" s="10"/>
      <c r="FV50" s="10"/>
      <c r="FW50" s="10"/>
      <c r="FX50" s="10"/>
      <c r="FY50" s="10"/>
      <c r="GE50" s="10"/>
      <c r="GP50" s="10"/>
      <c r="GR50" s="10"/>
      <c r="GV50" s="10"/>
      <c r="GW50" s="10"/>
      <c r="GX50" s="10"/>
      <c r="GY50" s="10"/>
      <c r="HB50" s="10"/>
      <c r="HC50" s="10"/>
      <c r="HD50" s="10"/>
      <c r="HE50" s="10"/>
      <c r="HF50" s="10"/>
      <c r="HG50" s="10"/>
      <c r="HH50" s="10"/>
      <c r="HK50" s="10"/>
      <c r="HL50" s="10"/>
    </row>
    <row r="51" spans="1:220" x14ac:dyDescent="0.2">
      <c r="A51" t="s">
        <v>204</v>
      </c>
      <c r="D51">
        <v>800</v>
      </c>
      <c r="E51">
        <v>800</v>
      </c>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K51" s="10"/>
      <c r="CL51" s="10"/>
      <c r="CM51" s="10"/>
      <c r="CN51" s="10"/>
      <c r="CO51" s="10"/>
      <c r="CP51" s="10"/>
      <c r="DJ51" s="10"/>
      <c r="DK51" s="10"/>
      <c r="DL51" s="10"/>
      <c r="DM51" s="10"/>
      <c r="DN51" s="10"/>
      <c r="DO51" s="10"/>
      <c r="DQ51" s="10"/>
      <c r="DR51" s="10"/>
      <c r="DS51" s="10"/>
      <c r="DT51" s="10"/>
      <c r="DU51" s="10"/>
      <c r="DV51" s="10"/>
      <c r="DW51" s="10"/>
      <c r="DX51" s="10"/>
      <c r="DY51" s="10"/>
      <c r="DZ51" s="10"/>
      <c r="EA51" s="10"/>
      <c r="EB51" s="10"/>
      <c r="EC51" s="10"/>
      <c r="ED51" s="10"/>
      <c r="EE51" s="10"/>
      <c r="EJ51" s="10"/>
      <c r="EL51" s="10"/>
      <c r="EM51" s="10"/>
      <c r="EN51" s="10"/>
      <c r="EO51" s="10"/>
      <c r="EP51" s="10"/>
      <c r="EQ51" s="10"/>
      <c r="ER51" s="10"/>
      <c r="ES51" s="10"/>
      <c r="ET51" s="10"/>
      <c r="EU51" s="10"/>
      <c r="EV51" s="10"/>
      <c r="EW51" s="10"/>
      <c r="EX51" s="10"/>
      <c r="EZ51" s="10"/>
      <c r="FJ51" s="10"/>
      <c r="FK51" s="10"/>
      <c r="FQ51" s="10"/>
      <c r="FS51" s="10"/>
      <c r="FV51" s="10"/>
      <c r="FW51" s="10"/>
      <c r="FX51" s="10"/>
      <c r="FY51" s="10"/>
      <c r="GE51" s="10"/>
      <c r="GP51" s="10"/>
      <c r="GR51" s="10"/>
      <c r="GV51" s="10"/>
      <c r="GW51" s="10"/>
      <c r="GX51" s="10"/>
      <c r="GY51" s="10"/>
      <c r="HB51" s="10"/>
      <c r="HC51" s="10"/>
      <c r="HD51" s="10"/>
      <c r="HE51" s="10"/>
      <c r="HF51" s="10"/>
      <c r="HG51" s="10"/>
      <c r="HH51" s="10"/>
      <c r="HK51" s="10"/>
      <c r="HL51" s="10"/>
    </row>
    <row r="52" spans="1:220" x14ac:dyDescent="0.2">
      <c r="A52" t="s">
        <v>343</v>
      </c>
      <c r="C52" s="10"/>
      <c r="D52" s="10" t="s">
        <v>432</v>
      </c>
      <c r="E52" s="10" t="s">
        <v>432</v>
      </c>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K52" s="10"/>
      <c r="CL52" s="10"/>
      <c r="CM52" s="10"/>
      <c r="CN52" s="10"/>
      <c r="CO52" s="10"/>
      <c r="CP52" s="10"/>
      <c r="DJ52" s="10"/>
      <c r="DK52" s="10"/>
      <c r="DL52" s="10"/>
      <c r="DM52" s="10"/>
      <c r="DN52" s="10"/>
      <c r="DO52" s="10"/>
      <c r="DQ52" s="10"/>
      <c r="DR52" s="10"/>
      <c r="DS52" s="10"/>
      <c r="DT52" s="10"/>
      <c r="DU52" s="10"/>
      <c r="DV52" s="10"/>
      <c r="DW52" s="10"/>
      <c r="DX52" s="10"/>
      <c r="DY52" s="10"/>
      <c r="DZ52" s="10"/>
      <c r="EA52" s="10"/>
      <c r="EB52" s="10"/>
      <c r="EC52" s="10"/>
      <c r="ED52" s="10"/>
      <c r="EE52" s="10"/>
      <c r="EJ52" s="10"/>
      <c r="EL52" s="10"/>
      <c r="EM52" s="10"/>
      <c r="EN52" s="10"/>
      <c r="EO52" s="10"/>
      <c r="EP52" s="10"/>
      <c r="EQ52" s="10"/>
      <c r="ER52" s="10"/>
      <c r="ES52" s="10"/>
      <c r="ET52" s="10"/>
      <c r="EU52" s="10"/>
      <c r="EV52" s="10"/>
      <c r="EW52" s="10"/>
      <c r="EX52" s="10"/>
      <c r="EZ52" s="10"/>
      <c r="FJ52" s="10"/>
      <c r="FK52" s="10"/>
      <c r="FQ52" s="10"/>
      <c r="FS52" s="10"/>
      <c r="FV52" s="10"/>
      <c r="FW52" s="10"/>
      <c r="FX52" s="10"/>
      <c r="FY52" s="10"/>
      <c r="GE52" s="10"/>
      <c r="GP52" s="10"/>
      <c r="GR52" s="10"/>
      <c r="GV52" s="10"/>
      <c r="GW52" s="10"/>
      <c r="GX52" s="10"/>
      <c r="GY52" s="10"/>
      <c r="HB52" s="10"/>
      <c r="HC52" s="10"/>
      <c r="HD52" s="10"/>
      <c r="HE52" s="10"/>
      <c r="HF52" s="10"/>
      <c r="HG52" s="10"/>
      <c r="HH52" s="10"/>
      <c r="HK52" s="10"/>
      <c r="HL52" s="10"/>
    </row>
    <row r="53" spans="1:220" x14ac:dyDescent="0.2">
      <c r="A53" t="s">
        <v>205</v>
      </c>
      <c r="D53">
        <v>0</v>
      </c>
      <c r="E53">
        <v>0</v>
      </c>
      <c r="CK53" s="10"/>
      <c r="CL53" s="10"/>
      <c r="CM53" s="10"/>
      <c r="CN53" s="10"/>
      <c r="CO53" s="10"/>
      <c r="CP53" s="10"/>
      <c r="DJ53" s="10"/>
      <c r="DK53" s="10"/>
      <c r="DL53" s="10"/>
      <c r="DM53" s="10"/>
      <c r="DN53" s="10"/>
      <c r="DO53" s="10"/>
      <c r="DQ53" s="10"/>
      <c r="DR53" s="10"/>
      <c r="DS53" s="10"/>
      <c r="DT53" s="10"/>
      <c r="DU53" s="10"/>
      <c r="DV53" s="10"/>
      <c r="DW53" s="10"/>
      <c r="DX53" s="10"/>
      <c r="DY53" s="10"/>
      <c r="DZ53" s="10"/>
      <c r="EA53" s="10"/>
      <c r="EB53" s="10"/>
      <c r="EC53" s="10"/>
      <c r="ED53" s="10"/>
      <c r="EE53" s="10"/>
      <c r="EJ53" s="10"/>
      <c r="EL53" s="10"/>
      <c r="EM53" s="10"/>
      <c r="EN53" s="10"/>
      <c r="EO53" s="10"/>
      <c r="EP53" s="10"/>
      <c r="EQ53" s="10"/>
      <c r="ER53" s="10"/>
      <c r="ES53" s="10"/>
      <c r="ET53" s="10"/>
      <c r="EU53" s="10"/>
      <c r="EV53" s="10"/>
      <c r="EW53" s="10"/>
      <c r="EX53" s="10"/>
      <c r="EZ53" s="10"/>
      <c r="FJ53" s="10"/>
      <c r="FK53" s="10"/>
      <c r="FQ53" s="10"/>
      <c r="FS53" s="10"/>
      <c r="FV53" s="10"/>
      <c r="FW53" s="10"/>
      <c r="FX53" s="10"/>
      <c r="FY53" s="10"/>
      <c r="GE53" s="10"/>
      <c r="GP53" s="10"/>
      <c r="GR53" s="10"/>
      <c r="GV53" s="10"/>
      <c r="GW53" s="10"/>
      <c r="GX53" s="10"/>
      <c r="GY53" s="10"/>
      <c r="HB53" s="10"/>
      <c r="HC53" s="10"/>
      <c r="HD53" s="10"/>
      <c r="HE53" s="10"/>
      <c r="HF53" s="10"/>
      <c r="HG53" s="10"/>
      <c r="HH53" s="10"/>
      <c r="HK53" s="10"/>
      <c r="HL53" s="10"/>
    </row>
    <row r="54" spans="1:220" x14ac:dyDescent="0.2">
      <c r="A54" t="s">
        <v>206</v>
      </c>
      <c r="C54" s="81"/>
      <c r="D54" s="18">
        <v>0</v>
      </c>
      <c r="E54">
        <v>0</v>
      </c>
      <c r="CK54" s="10"/>
      <c r="CL54" s="10"/>
      <c r="CM54" s="10"/>
      <c r="CN54" s="10"/>
      <c r="CO54" s="10"/>
      <c r="CP54" s="10"/>
      <c r="DJ54" s="10"/>
      <c r="DK54" s="10"/>
      <c r="DL54" s="10"/>
      <c r="DM54" s="10"/>
      <c r="DN54" s="10"/>
      <c r="DO54" s="10"/>
      <c r="DQ54" s="10"/>
      <c r="DR54" s="10"/>
      <c r="DS54" s="10"/>
      <c r="DT54" s="10"/>
      <c r="DU54" s="10"/>
      <c r="DV54" s="10"/>
      <c r="DW54" s="10"/>
      <c r="DX54" s="10"/>
      <c r="DY54" s="10"/>
      <c r="DZ54" s="10"/>
      <c r="EA54" s="10"/>
      <c r="EB54" s="10"/>
      <c r="EC54" s="10"/>
      <c r="ED54" s="10"/>
      <c r="EE54" s="10"/>
      <c r="EJ54" s="10"/>
      <c r="EL54" s="10"/>
      <c r="EM54" s="10"/>
      <c r="EN54" s="10"/>
      <c r="EO54" s="10"/>
      <c r="EP54" s="10"/>
      <c r="EQ54" s="10"/>
      <c r="ER54" s="10"/>
      <c r="ES54" s="10"/>
      <c r="ET54" s="10"/>
      <c r="EU54" s="10"/>
      <c r="EV54" s="10"/>
      <c r="EW54" s="10"/>
      <c r="EX54" s="10"/>
      <c r="EZ54" s="10"/>
      <c r="FJ54" s="10"/>
      <c r="FK54" s="10"/>
      <c r="FQ54" s="10"/>
      <c r="FS54" s="10"/>
      <c r="FV54" s="10"/>
      <c r="FW54" s="10"/>
      <c r="FX54" s="10"/>
      <c r="FY54" s="10"/>
      <c r="GE54" s="10"/>
      <c r="GP54" s="10"/>
      <c r="GR54" s="10"/>
      <c r="GV54" s="10"/>
      <c r="GW54" s="10"/>
      <c r="GX54" s="10"/>
      <c r="GY54" s="10"/>
      <c r="HB54" s="10"/>
      <c r="HC54" s="10"/>
      <c r="HD54" s="10"/>
      <c r="HE54" s="10"/>
      <c r="HF54" s="10"/>
      <c r="HG54" s="10"/>
      <c r="HH54" s="10"/>
      <c r="HK54" s="10"/>
      <c r="HL54" s="10"/>
    </row>
    <row r="55" spans="1:220" x14ac:dyDescent="0.2">
      <c r="A55" t="s">
        <v>207</v>
      </c>
      <c r="D55">
        <v>70</v>
      </c>
      <c r="E55">
        <v>70</v>
      </c>
      <c r="CK55" s="10"/>
      <c r="CL55" s="10"/>
      <c r="CM55" s="10"/>
      <c r="CN55" s="10"/>
      <c r="CO55" s="10"/>
      <c r="CP55" s="10"/>
      <c r="DJ55" s="10"/>
      <c r="DK55" s="10"/>
      <c r="DL55" s="10"/>
      <c r="DM55" s="10"/>
      <c r="DN55" s="10"/>
      <c r="DO55" s="10"/>
      <c r="DQ55" s="10"/>
      <c r="DR55" s="10"/>
      <c r="DS55" s="10"/>
      <c r="DT55" s="10"/>
      <c r="DU55" s="10"/>
      <c r="DV55" s="10"/>
      <c r="DW55" s="10"/>
      <c r="DX55" s="10"/>
      <c r="DY55" s="10"/>
      <c r="DZ55" s="10"/>
      <c r="EA55" s="10"/>
      <c r="EB55" s="10"/>
      <c r="EC55" s="10"/>
      <c r="ED55" s="10"/>
      <c r="EE55" s="10"/>
      <c r="EJ55" s="10"/>
      <c r="EL55" s="10"/>
      <c r="EM55" s="10"/>
      <c r="EN55" s="10"/>
      <c r="EO55" s="10"/>
      <c r="EP55" s="10"/>
      <c r="EQ55" s="10"/>
      <c r="ER55" s="10"/>
      <c r="ES55" s="10"/>
      <c r="ET55" s="10"/>
      <c r="EU55" s="10"/>
      <c r="EV55" s="10"/>
      <c r="EW55" s="10"/>
      <c r="EX55" s="10"/>
      <c r="EZ55" s="10"/>
      <c r="FJ55" s="10"/>
      <c r="FK55" s="10"/>
      <c r="FQ55" s="10"/>
      <c r="FS55" s="10"/>
      <c r="FV55" s="10"/>
      <c r="FW55" s="10"/>
      <c r="FX55" s="10"/>
      <c r="FY55" s="10"/>
      <c r="GE55" s="10"/>
      <c r="GP55" s="10"/>
      <c r="GR55" s="10"/>
      <c r="GV55" s="10"/>
      <c r="GW55" s="10"/>
      <c r="GX55" s="10"/>
      <c r="GY55" s="10"/>
      <c r="HB55" s="10"/>
      <c r="HC55" s="10"/>
      <c r="HD55" s="10"/>
      <c r="HE55" s="10"/>
      <c r="HF55" s="10"/>
      <c r="HG55" s="10"/>
      <c r="HH55" s="10"/>
      <c r="HK55" s="10"/>
      <c r="HL55" s="10"/>
    </row>
    <row r="56" spans="1:220" x14ac:dyDescent="0.2">
      <c r="A56" t="s">
        <v>323</v>
      </c>
      <c r="D56">
        <v>800</v>
      </c>
      <c r="E56">
        <v>800</v>
      </c>
      <c r="CK56" s="10"/>
      <c r="CL56" s="10"/>
      <c r="CM56" s="10"/>
      <c r="CN56" s="10"/>
      <c r="CO56" s="10"/>
      <c r="CP56" s="10"/>
      <c r="DJ56" s="10"/>
      <c r="DK56" s="10"/>
      <c r="DL56" s="10"/>
      <c r="DM56" s="10"/>
      <c r="DN56" s="10"/>
      <c r="DO56" s="10"/>
      <c r="DQ56" s="10"/>
      <c r="DR56" s="10"/>
      <c r="DS56" s="10"/>
      <c r="DT56" s="10"/>
      <c r="DU56" s="10"/>
      <c r="DV56" s="10"/>
      <c r="DW56" s="10"/>
      <c r="DX56" s="10"/>
      <c r="DY56" s="10"/>
      <c r="DZ56" s="10"/>
      <c r="EA56" s="10"/>
      <c r="EB56" s="10"/>
      <c r="EC56" s="10"/>
      <c r="ED56" s="10"/>
      <c r="EE56" s="10"/>
      <c r="EJ56" s="10"/>
      <c r="EL56" s="10"/>
      <c r="EM56" s="10"/>
      <c r="EN56" s="10"/>
      <c r="EO56" s="10"/>
      <c r="EP56" s="10"/>
      <c r="EQ56" s="10"/>
      <c r="ER56" s="10"/>
      <c r="ES56" s="10"/>
      <c r="ET56" s="10"/>
      <c r="EU56" s="10"/>
      <c r="EV56" s="10"/>
      <c r="EW56" s="10"/>
      <c r="EX56" s="10"/>
      <c r="EZ56" s="10"/>
      <c r="FJ56" s="10"/>
      <c r="FK56" s="10"/>
      <c r="FQ56" s="10"/>
      <c r="FS56" s="10"/>
      <c r="FV56" s="10"/>
      <c r="FW56" s="10"/>
      <c r="FX56" s="10"/>
      <c r="FY56" s="10"/>
      <c r="GE56" s="10"/>
      <c r="GP56" s="10"/>
      <c r="GR56" s="10"/>
      <c r="GV56" s="10"/>
      <c r="GW56" s="10"/>
      <c r="GX56" s="10"/>
      <c r="GY56" s="10"/>
      <c r="HB56" s="10"/>
      <c r="HC56" s="10"/>
      <c r="HD56" s="10"/>
      <c r="HE56" s="10"/>
      <c r="HF56" s="10"/>
      <c r="HG56" s="10"/>
      <c r="HH56" s="10"/>
      <c r="HK56" s="10"/>
      <c r="HL56" s="10"/>
    </row>
    <row r="57" spans="1:220" x14ac:dyDescent="0.2">
      <c r="A57" t="s">
        <v>344</v>
      </c>
      <c r="C57" s="10"/>
      <c r="D57" s="10" t="s">
        <v>432</v>
      </c>
      <c r="E57" s="10" t="s">
        <v>432</v>
      </c>
      <c r="F57" s="10"/>
      <c r="G57" s="10"/>
      <c r="H57" s="10"/>
      <c r="I57" s="10"/>
      <c r="J57" s="10"/>
      <c r="K57" s="10"/>
      <c r="L57" s="10"/>
      <c r="M57" s="10"/>
      <c r="N57" s="10"/>
      <c r="CK57" s="10"/>
      <c r="CL57" s="10"/>
      <c r="CM57" s="10"/>
      <c r="CN57" s="10"/>
      <c r="CO57" s="10"/>
      <c r="CP57" s="10"/>
      <c r="DJ57" s="10"/>
      <c r="DK57" s="10"/>
      <c r="DL57" s="10"/>
      <c r="DM57" s="10"/>
      <c r="DN57" s="10"/>
      <c r="DO57" s="10"/>
      <c r="DQ57" s="10"/>
      <c r="DR57" s="10"/>
      <c r="DS57" s="10"/>
      <c r="DT57" s="10"/>
      <c r="DU57" s="10"/>
      <c r="DV57" s="10"/>
      <c r="DW57" s="10"/>
      <c r="DX57" s="10"/>
      <c r="DY57" s="10"/>
      <c r="DZ57" s="10"/>
      <c r="EA57" s="10"/>
      <c r="EB57" s="10"/>
      <c r="EC57" s="10"/>
      <c r="ED57" s="10"/>
      <c r="EE57" s="10"/>
      <c r="EJ57" s="10"/>
      <c r="EL57" s="10"/>
      <c r="EM57" s="10"/>
      <c r="EN57" s="10"/>
      <c r="EO57" s="10"/>
      <c r="EP57" s="10"/>
      <c r="EQ57" s="10"/>
      <c r="ER57" s="10"/>
      <c r="ES57" s="10"/>
      <c r="ET57" s="10"/>
      <c r="EU57" s="10"/>
      <c r="EV57" s="10"/>
      <c r="EW57" s="10"/>
      <c r="EX57" s="10"/>
      <c r="EZ57" s="10"/>
      <c r="FJ57" s="10"/>
      <c r="FK57" s="10"/>
      <c r="FQ57" s="10"/>
      <c r="FS57" s="10"/>
      <c r="FV57" s="10"/>
      <c r="FW57" s="10"/>
      <c r="FX57" s="10"/>
      <c r="FY57" s="10"/>
      <c r="GE57" s="10"/>
      <c r="GP57" s="10"/>
      <c r="GR57" s="10"/>
      <c r="GV57" s="10"/>
      <c r="GW57" s="10"/>
      <c r="GX57" s="10"/>
      <c r="GY57" s="10"/>
      <c r="HB57" s="10"/>
      <c r="HC57" s="10"/>
      <c r="HD57" s="10"/>
      <c r="HE57" s="10"/>
      <c r="HF57" s="10"/>
      <c r="HG57" s="10"/>
      <c r="HH57" s="10"/>
      <c r="HK57" s="10"/>
      <c r="HL57" s="10"/>
    </row>
    <row r="58" spans="1:220" x14ac:dyDescent="0.2">
      <c r="A58" t="s">
        <v>324</v>
      </c>
      <c r="C58" s="81"/>
      <c r="D58">
        <v>500</v>
      </c>
      <c r="E58">
        <v>500</v>
      </c>
      <c r="CK58" s="10"/>
      <c r="CL58" s="10"/>
      <c r="CM58" s="10"/>
      <c r="CN58" s="10"/>
      <c r="CO58" s="10"/>
      <c r="CP58" s="10"/>
      <c r="DJ58" s="10"/>
      <c r="DK58" s="10"/>
      <c r="DL58" s="10"/>
      <c r="DM58" s="10"/>
      <c r="DN58" s="10"/>
      <c r="DO58" s="10"/>
      <c r="DQ58" s="10"/>
      <c r="DR58" s="10"/>
      <c r="DS58" s="10"/>
      <c r="DT58" s="10"/>
      <c r="DU58" s="10"/>
      <c r="DV58" s="10"/>
      <c r="DW58" s="10"/>
      <c r="DX58" s="10"/>
      <c r="DY58" s="10"/>
      <c r="DZ58" s="10"/>
      <c r="EA58" s="10"/>
      <c r="EB58" s="10"/>
      <c r="EC58" s="10"/>
      <c r="ED58" s="10"/>
      <c r="EE58" s="10"/>
      <c r="EJ58" s="10"/>
      <c r="EL58" s="10"/>
      <c r="EM58" s="10"/>
      <c r="EN58" s="10"/>
      <c r="EO58" s="10"/>
      <c r="EP58" s="10"/>
      <c r="EQ58" s="10"/>
      <c r="ER58" s="10"/>
      <c r="ES58" s="10"/>
      <c r="ET58" s="10"/>
      <c r="EU58" s="10"/>
      <c r="EV58" s="10"/>
      <c r="EW58" s="10"/>
      <c r="EX58" s="10"/>
      <c r="EZ58" s="10"/>
      <c r="FJ58" s="10"/>
      <c r="FK58" s="10"/>
      <c r="FQ58" s="10"/>
      <c r="FS58" s="10"/>
      <c r="FV58" s="10"/>
      <c r="FW58" s="10"/>
      <c r="FX58" s="10"/>
      <c r="FY58" s="10"/>
      <c r="GE58" s="10"/>
      <c r="GP58" s="10"/>
      <c r="GR58" s="10"/>
      <c r="GV58" s="10"/>
      <c r="GW58" s="10"/>
      <c r="GX58" s="10"/>
      <c r="GY58" s="10"/>
      <c r="HB58" s="10"/>
      <c r="HC58" s="10"/>
      <c r="HD58" s="10"/>
      <c r="HE58" s="10"/>
      <c r="HF58" s="10"/>
      <c r="HG58" s="10"/>
      <c r="HH58" s="10"/>
      <c r="HK58" s="10"/>
      <c r="HL58" s="10"/>
    </row>
    <row r="59" spans="1:220" x14ac:dyDescent="0.2">
      <c r="A59" t="s">
        <v>325</v>
      </c>
      <c r="C59" s="81"/>
      <c r="D59">
        <v>0</v>
      </c>
      <c r="E59">
        <v>0</v>
      </c>
      <c r="CK59" s="10"/>
      <c r="CL59" s="10"/>
      <c r="CM59" s="10"/>
      <c r="CN59" s="10"/>
      <c r="CO59" s="10"/>
      <c r="CP59" s="10"/>
      <c r="DJ59" s="10"/>
      <c r="DK59" s="10"/>
      <c r="DL59" s="10"/>
      <c r="DM59" s="10"/>
      <c r="DN59" s="10"/>
      <c r="DO59" s="10"/>
      <c r="DQ59" s="10"/>
      <c r="DR59" s="10"/>
      <c r="DS59" s="10"/>
      <c r="DT59" s="10"/>
      <c r="DU59" s="10"/>
      <c r="DV59" s="10"/>
      <c r="DW59" s="10"/>
      <c r="DX59" s="10"/>
      <c r="DY59" s="10"/>
      <c r="DZ59" s="10"/>
      <c r="EA59" s="10"/>
      <c r="EB59" s="10"/>
      <c r="EC59" s="10"/>
      <c r="ED59" s="10"/>
      <c r="EE59" s="10"/>
      <c r="EJ59" s="10"/>
      <c r="EL59" s="10"/>
      <c r="EM59" s="10"/>
      <c r="EN59" s="10"/>
      <c r="EO59" s="10"/>
      <c r="EP59" s="10"/>
      <c r="EQ59" s="10"/>
      <c r="ER59" s="10"/>
      <c r="ES59" s="10"/>
      <c r="ET59" s="10"/>
      <c r="EU59" s="10"/>
      <c r="EV59" s="10"/>
      <c r="EW59" s="10"/>
      <c r="EX59" s="10"/>
      <c r="EZ59" s="10"/>
      <c r="FJ59" s="10"/>
      <c r="FK59" s="10"/>
      <c r="FQ59" s="10"/>
      <c r="FS59" s="10"/>
      <c r="FV59" s="10"/>
      <c r="FW59" s="10"/>
      <c r="FX59" s="10"/>
      <c r="FY59" s="10"/>
      <c r="GE59" s="10"/>
      <c r="GP59" s="10"/>
      <c r="GR59" s="10"/>
      <c r="GV59" s="10"/>
      <c r="GW59" s="10"/>
      <c r="GX59" s="10"/>
      <c r="GY59" s="10"/>
      <c r="HB59" s="10"/>
      <c r="HC59" s="10"/>
      <c r="HD59" s="10"/>
      <c r="HE59" s="10"/>
      <c r="HF59" s="10"/>
      <c r="HG59" s="10"/>
      <c r="HH59" s="10"/>
      <c r="HK59" s="10"/>
      <c r="HL59" s="10"/>
    </row>
    <row r="60" spans="1:220" x14ac:dyDescent="0.2">
      <c r="A60" t="s">
        <v>326</v>
      </c>
      <c r="C60" s="81"/>
      <c r="D60">
        <v>10</v>
      </c>
      <c r="E60">
        <v>10</v>
      </c>
      <c r="CK60" s="10"/>
      <c r="CL60" s="10"/>
      <c r="CM60" s="10"/>
      <c r="CN60" s="10"/>
      <c r="CO60" s="10"/>
      <c r="CP60" s="10"/>
      <c r="DJ60" s="10"/>
      <c r="DK60" s="10"/>
      <c r="DL60" s="10"/>
      <c r="DM60" s="10"/>
      <c r="DN60" s="10"/>
      <c r="DO60" s="10"/>
      <c r="DQ60" s="10"/>
      <c r="DR60" s="10"/>
      <c r="DS60" s="10"/>
      <c r="DT60" s="10"/>
      <c r="DU60" s="10"/>
      <c r="DV60" s="10"/>
      <c r="DW60" s="10"/>
      <c r="DX60" s="10"/>
      <c r="DY60" s="10"/>
      <c r="DZ60" s="10"/>
      <c r="EA60" s="10"/>
      <c r="EB60" s="10"/>
      <c r="EC60" s="10"/>
      <c r="ED60" s="10"/>
      <c r="EE60" s="10"/>
      <c r="EJ60" s="10"/>
      <c r="EL60" s="10"/>
      <c r="EM60" s="10"/>
      <c r="EN60" s="10"/>
      <c r="EO60" s="10"/>
      <c r="EP60" s="10"/>
      <c r="EQ60" s="10"/>
      <c r="ER60" s="10"/>
      <c r="ES60" s="10"/>
      <c r="ET60" s="10"/>
      <c r="EU60" s="10"/>
      <c r="EV60" s="10"/>
      <c r="EW60" s="10"/>
      <c r="EX60" s="10"/>
      <c r="EZ60" s="10"/>
      <c r="FJ60" s="10"/>
      <c r="FK60" s="10"/>
      <c r="FQ60" s="10"/>
      <c r="FS60" s="10"/>
      <c r="FV60" s="10"/>
      <c r="FW60" s="10"/>
      <c r="FX60" s="10"/>
      <c r="FY60" s="10"/>
      <c r="GE60" s="10"/>
      <c r="GP60" s="10"/>
      <c r="GR60" s="10"/>
      <c r="GV60" s="10"/>
      <c r="GW60" s="10"/>
      <c r="GX60" s="10"/>
      <c r="GY60" s="10"/>
      <c r="HB60" s="10"/>
      <c r="HC60" s="10"/>
      <c r="HD60" s="10"/>
      <c r="HE60" s="10"/>
      <c r="HF60" s="10"/>
      <c r="HG60" s="10"/>
      <c r="HH60" s="10"/>
      <c r="HK60" s="10"/>
      <c r="HL60" s="10"/>
    </row>
    <row r="61" spans="1:220" x14ac:dyDescent="0.2">
      <c r="A61" t="s">
        <v>54</v>
      </c>
      <c r="C61" s="87" t="s">
        <v>433</v>
      </c>
      <c r="CK61" s="10"/>
      <c r="CL61" s="10"/>
      <c r="CM61" s="10"/>
      <c r="CN61" s="10"/>
      <c r="CO61" s="10"/>
      <c r="CP61" s="10"/>
      <c r="DJ61" s="10"/>
      <c r="DK61" s="10"/>
      <c r="DL61" s="10"/>
      <c r="DM61" s="10"/>
      <c r="DN61" s="10"/>
      <c r="DO61" s="10"/>
      <c r="DQ61" s="10"/>
      <c r="DR61" s="10"/>
      <c r="DS61" s="10"/>
      <c r="DT61" s="10"/>
      <c r="DU61" s="10"/>
      <c r="DV61" s="10"/>
      <c r="DW61" s="10"/>
      <c r="DX61" s="10"/>
      <c r="DY61" s="10"/>
      <c r="DZ61" s="10"/>
      <c r="EA61" s="10"/>
      <c r="EB61" s="10"/>
      <c r="EC61" s="10"/>
      <c r="ED61" s="10"/>
      <c r="EE61" s="10"/>
      <c r="EJ61" s="10"/>
      <c r="EL61" s="10"/>
      <c r="EM61" s="10"/>
      <c r="EN61" s="10"/>
      <c r="EO61" s="10"/>
      <c r="EP61" s="10"/>
      <c r="EQ61" s="10"/>
      <c r="ER61" s="10"/>
      <c r="ES61" s="10"/>
      <c r="ET61" s="10"/>
      <c r="EU61" s="10"/>
      <c r="EV61" s="10"/>
      <c r="EW61" s="10"/>
      <c r="EX61" s="10"/>
      <c r="EZ61" s="10"/>
      <c r="FJ61" s="10"/>
      <c r="FK61" s="10"/>
      <c r="FQ61" s="10"/>
      <c r="FS61" s="10"/>
      <c r="FV61" s="10"/>
      <c r="FW61" s="10"/>
      <c r="FX61" s="10"/>
      <c r="FY61" s="10"/>
      <c r="GE61" s="10"/>
      <c r="GP61" s="10"/>
      <c r="GR61" s="10"/>
      <c r="GV61" s="10"/>
      <c r="GW61" s="10"/>
      <c r="GX61" s="10"/>
      <c r="GY61" s="10"/>
      <c r="HB61" s="10"/>
      <c r="HC61" s="10"/>
      <c r="HD61" s="10"/>
      <c r="HE61" s="10"/>
      <c r="HF61" s="10"/>
      <c r="HG61" s="10"/>
      <c r="HH61" s="10"/>
      <c r="HK61" s="10"/>
      <c r="HL61" s="10"/>
    </row>
    <row r="62" spans="1:220" x14ac:dyDescent="0.2">
      <c r="A62" t="s">
        <v>81</v>
      </c>
      <c r="C62" s="81">
        <v>1</v>
      </c>
      <c r="CK62" s="10"/>
      <c r="CL62" s="10"/>
      <c r="CM62" s="10"/>
      <c r="CN62" s="10"/>
      <c r="CO62" s="10"/>
      <c r="CP62" s="10"/>
      <c r="DJ62" s="10"/>
      <c r="DK62" s="10"/>
      <c r="DL62" s="10"/>
      <c r="DM62" s="10"/>
      <c r="DN62" s="10"/>
      <c r="DO62" s="10"/>
      <c r="DQ62" s="10"/>
      <c r="DR62" s="10"/>
      <c r="DS62" s="10"/>
      <c r="DT62" s="10"/>
      <c r="DU62" s="10"/>
      <c r="DV62" s="10"/>
      <c r="DW62" s="10"/>
      <c r="DX62" s="10"/>
      <c r="DY62" s="10"/>
      <c r="DZ62" s="10"/>
      <c r="EA62" s="10"/>
      <c r="EB62" s="10"/>
      <c r="EC62" s="10"/>
      <c r="ED62" s="10"/>
      <c r="EE62" s="10"/>
      <c r="EJ62" s="10"/>
      <c r="EL62" s="10"/>
      <c r="EM62" s="10"/>
      <c r="EN62" s="10"/>
      <c r="EO62" s="10"/>
      <c r="EP62" s="10"/>
      <c r="EQ62" s="10"/>
      <c r="ER62" s="10"/>
      <c r="ES62" s="10"/>
      <c r="ET62" s="10"/>
      <c r="EU62" s="10"/>
      <c r="EV62" s="10"/>
      <c r="EW62" s="10"/>
      <c r="EX62" s="10"/>
      <c r="EZ62" s="10"/>
      <c r="FJ62" s="10"/>
      <c r="FK62" s="10"/>
      <c r="FQ62" s="10"/>
      <c r="FS62" s="10"/>
      <c r="FV62" s="10"/>
      <c r="FW62" s="10"/>
      <c r="FX62" s="10"/>
      <c r="FY62" s="10"/>
      <c r="GE62" s="10"/>
      <c r="GP62" s="10"/>
      <c r="GR62" s="10"/>
      <c r="GV62" s="10"/>
      <c r="GW62" s="10"/>
      <c r="GX62" s="10"/>
      <c r="GY62" s="10"/>
      <c r="HB62" s="10"/>
      <c r="HC62" s="10"/>
      <c r="HD62" s="10"/>
      <c r="HE62" s="10"/>
      <c r="HF62" s="10"/>
      <c r="HG62" s="10"/>
      <c r="HH62" s="10"/>
      <c r="HK62" s="10"/>
      <c r="HL62" s="10"/>
    </row>
    <row r="63" spans="1:220" x14ac:dyDescent="0.2">
      <c r="A63" t="s">
        <v>175</v>
      </c>
      <c r="C63" s="10"/>
      <c r="D63" s="10" t="s">
        <v>434</v>
      </c>
      <c r="E63" s="10" t="s">
        <v>434</v>
      </c>
      <c r="F63" s="10"/>
      <c r="G63" s="10"/>
      <c r="H63" s="10"/>
      <c r="I63" s="10"/>
      <c r="J63" s="10"/>
      <c r="K63" s="10"/>
      <c r="L63" s="10"/>
      <c r="M63" s="10"/>
      <c r="N63" s="10"/>
      <c r="CK63" s="10"/>
      <c r="CL63" s="10"/>
      <c r="CM63" s="10"/>
      <c r="CN63" s="10"/>
      <c r="CO63" s="10"/>
      <c r="CP63" s="10"/>
      <c r="DJ63" s="10"/>
      <c r="DK63" s="10"/>
      <c r="DL63" s="10"/>
      <c r="DM63" s="10"/>
      <c r="DN63" s="10"/>
      <c r="DO63" s="10"/>
      <c r="DQ63" s="10"/>
      <c r="DR63" s="10"/>
      <c r="DS63" s="10"/>
      <c r="DT63" s="10"/>
      <c r="DU63" s="10"/>
      <c r="DV63" s="10"/>
      <c r="DW63" s="10"/>
      <c r="DX63" s="10"/>
      <c r="DY63" s="10"/>
      <c r="DZ63" s="10"/>
      <c r="EA63" s="10"/>
      <c r="EB63" s="10"/>
      <c r="EC63" s="10"/>
      <c r="ED63" s="10"/>
      <c r="EE63" s="10"/>
      <c r="EJ63" s="10"/>
      <c r="EL63" s="10"/>
      <c r="EM63" s="10"/>
      <c r="EN63" s="10"/>
      <c r="EO63" s="10"/>
      <c r="EP63" s="10"/>
      <c r="EQ63" s="10"/>
      <c r="ER63" s="10"/>
      <c r="ES63" s="10"/>
      <c r="ET63" s="10"/>
      <c r="EU63" s="10"/>
      <c r="EV63" s="10"/>
      <c r="EW63" s="10"/>
      <c r="EX63" s="10"/>
      <c r="EZ63" s="10"/>
      <c r="FJ63" s="10"/>
      <c r="FK63" s="10"/>
      <c r="FQ63" s="10"/>
      <c r="FS63" s="10"/>
      <c r="FV63" s="10"/>
      <c r="FW63" s="10"/>
      <c r="FX63" s="10"/>
      <c r="FY63" s="10"/>
      <c r="GE63" s="10"/>
      <c r="GP63" s="10"/>
      <c r="GR63" s="10"/>
      <c r="GV63" s="10"/>
      <c r="GW63" s="10"/>
      <c r="GX63" s="10"/>
      <c r="GY63" s="10"/>
      <c r="HB63" s="10"/>
      <c r="HC63" s="10"/>
      <c r="HD63" s="10"/>
      <c r="HE63" s="10"/>
      <c r="HF63" s="10"/>
      <c r="HG63" s="10"/>
      <c r="HH63" s="10"/>
      <c r="HK63" s="10"/>
      <c r="HL63" s="10"/>
    </row>
    <row r="64" spans="1:220" x14ac:dyDescent="0.2">
      <c r="A64" t="s">
        <v>212</v>
      </c>
      <c r="C64" s="21" t="s">
        <v>432</v>
      </c>
      <c r="CK64" s="10"/>
      <c r="CL64" s="10"/>
      <c r="CM64" s="10"/>
      <c r="CN64" s="10"/>
      <c r="CO64" s="10"/>
      <c r="CP64" s="10"/>
      <c r="DJ64" s="10"/>
      <c r="DK64" s="10"/>
      <c r="DL64" s="10"/>
      <c r="DM64" s="10"/>
      <c r="DN64" s="10"/>
      <c r="DO64" s="10"/>
      <c r="DQ64" s="10"/>
      <c r="DR64" s="10"/>
      <c r="DS64" s="10"/>
      <c r="DT64" s="10"/>
      <c r="DU64" s="10"/>
      <c r="DV64" s="10"/>
      <c r="DW64" s="10"/>
      <c r="DX64" s="10"/>
      <c r="DY64" s="10"/>
      <c r="DZ64" s="10"/>
      <c r="EA64" s="10"/>
      <c r="EB64" s="10"/>
      <c r="EC64" s="10"/>
      <c r="ED64" s="10"/>
      <c r="EE64" s="10"/>
      <c r="EJ64" s="10"/>
      <c r="EL64" s="10"/>
      <c r="EM64" s="10"/>
      <c r="EN64" s="10"/>
      <c r="EO64" s="10"/>
      <c r="EP64" s="10"/>
      <c r="EQ64" s="10"/>
      <c r="ER64" s="10"/>
      <c r="ES64" s="10"/>
      <c r="ET64" s="10"/>
      <c r="EU64" s="10"/>
      <c r="EV64" s="10"/>
      <c r="EW64" s="10"/>
      <c r="EX64" s="10"/>
      <c r="EZ64" s="10"/>
      <c r="FJ64" s="10"/>
      <c r="FK64" s="10"/>
      <c r="FQ64" s="10"/>
      <c r="FS64" s="10"/>
      <c r="FV64" s="10"/>
      <c r="FW64" s="10"/>
      <c r="FX64" s="10"/>
      <c r="FY64" s="10"/>
      <c r="GE64" s="10"/>
      <c r="GP64" s="10"/>
      <c r="GR64" s="10"/>
      <c r="GV64" s="10"/>
      <c r="GW64" s="10"/>
      <c r="GX64" s="10"/>
      <c r="GY64" s="10"/>
      <c r="HB64" s="10"/>
      <c r="HC64" s="10"/>
      <c r="HD64" s="10"/>
      <c r="HE64" s="10"/>
      <c r="HF64" s="10"/>
      <c r="HG64" s="10"/>
      <c r="HH64" s="10"/>
      <c r="HK64" s="10"/>
      <c r="HL64" s="10"/>
    </row>
    <row r="65" spans="1:220" x14ac:dyDescent="0.2">
      <c r="A65" t="s">
        <v>21</v>
      </c>
      <c r="C65" s="10"/>
      <c r="D65" s="10" t="s">
        <v>409</v>
      </c>
      <c r="E65" s="10" t="s">
        <v>409</v>
      </c>
      <c r="F65" s="10"/>
      <c r="G65" s="10"/>
      <c r="H65" s="10"/>
      <c r="I65" s="10"/>
      <c r="J65" s="10"/>
      <c r="K65" s="10"/>
      <c r="L65" s="10"/>
      <c r="M65" s="10"/>
      <c r="N65" s="10"/>
      <c r="CK65" s="10"/>
      <c r="CL65" s="10"/>
      <c r="CM65" s="10"/>
      <c r="CN65" s="10"/>
      <c r="CO65" s="10"/>
      <c r="CP65" s="10"/>
      <c r="DJ65" s="10"/>
      <c r="DK65" s="10"/>
      <c r="DL65" s="10"/>
      <c r="DM65" s="10"/>
      <c r="DN65" s="10"/>
      <c r="DO65" s="10"/>
      <c r="DQ65" s="10"/>
      <c r="DR65" s="10"/>
      <c r="DS65" s="10"/>
      <c r="DT65" s="10"/>
      <c r="DU65" s="10"/>
      <c r="DV65" s="10"/>
      <c r="DW65" s="10"/>
      <c r="DX65" s="10"/>
      <c r="DY65" s="10"/>
      <c r="DZ65" s="10"/>
      <c r="EA65" s="10"/>
      <c r="EB65" s="10"/>
      <c r="EC65" s="10"/>
      <c r="ED65" s="10"/>
      <c r="EE65" s="10"/>
      <c r="EJ65" s="10"/>
      <c r="EL65" s="10"/>
      <c r="EM65" s="10"/>
      <c r="EN65" s="10"/>
      <c r="EO65" s="10"/>
      <c r="EP65" s="10"/>
      <c r="EQ65" s="10"/>
      <c r="ER65" s="10"/>
      <c r="ES65" s="10"/>
      <c r="ET65" s="10"/>
      <c r="EU65" s="10"/>
      <c r="EV65" s="10"/>
      <c r="EW65" s="10"/>
      <c r="EX65" s="10"/>
      <c r="EZ65" s="10"/>
      <c r="FJ65" s="10"/>
      <c r="FK65" s="10"/>
      <c r="FQ65" s="10"/>
      <c r="FS65" s="10"/>
      <c r="FV65" s="10"/>
      <c r="FW65" s="10"/>
      <c r="FX65" s="10"/>
      <c r="FY65" s="10"/>
      <c r="GE65" s="10"/>
      <c r="GP65" s="10"/>
      <c r="GR65" s="10"/>
      <c r="GV65" s="10"/>
      <c r="GW65" s="10"/>
      <c r="GX65" s="10"/>
      <c r="GY65" s="10"/>
      <c r="HB65" s="10"/>
      <c r="HC65" s="10"/>
      <c r="HD65" s="10"/>
      <c r="HE65" s="10"/>
      <c r="HF65" s="10"/>
      <c r="HG65" s="10"/>
      <c r="HH65" s="10"/>
      <c r="HK65" s="10"/>
      <c r="HL65" s="10"/>
    </row>
    <row r="66" spans="1:220" x14ac:dyDescent="0.2">
      <c r="A66" t="s">
        <v>217</v>
      </c>
      <c r="C66" s="14"/>
      <c r="D66" s="14" t="s">
        <v>409</v>
      </c>
      <c r="E66" s="10" t="s">
        <v>409</v>
      </c>
      <c r="F66" s="10"/>
      <c r="G66" s="10"/>
      <c r="H66" s="10"/>
      <c r="I66" s="10"/>
      <c r="J66" s="10"/>
      <c r="K66" s="10"/>
      <c r="L66" s="10"/>
      <c r="M66" s="10"/>
      <c r="N66" s="10"/>
      <c r="CK66" s="10"/>
      <c r="CL66" s="10"/>
      <c r="CM66" s="10"/>
      <c r="CN66" s="10"/>
      <c r="CO66" s="10"/>
      <c r="CP66" s="10"/>
      <c r="DJ66" s="10"/>
      <c r="DK66" s="10"/>
      <c r="DL66" s="10"/>
      <c r="DM66" s="10"/>
      <c r="DN66" s="10"/>
      <c r="DO66" s="10"/>
      <c r="DQ66" s="10"/>
      <c r="DR66" s="10"/>
      <c r="DS66" s="10"/>
      <c r="DT66" s="10"/>
      <c r="DU66" s="10"/>
      <c r="DV66" s="10"/>
      <c r="DW66" s="10"/>
      <c r="DX66" s="10"/>
      <c r="DY66" s="10"/>
      <c r="DZ66" s="10"/>
      <c r="EA66" s="10"/>
      <c r="EB66" s="10"/>
      <c r="EC66" s="10"/>
      <c r="ED66" s="10"/>
      <c r="EE66" s="10"/>
      <c r="EJ66" s="10"/>
      <c r="EL66" s="10"/>
      <c r="EM66" s="10"/>
      <c r="EN66" s="10"/>
      <c r="EO66" s="10"/>
      <c r="EP66" s="10"/>
      <c r="EQ66" s="10"/>
      <c r="ER66" s="10"/>
      <c r="ES66" s="10"/>
      <c r="ET66" s="10"/>
      <c r="EU66" s="10"/>
      <c r="EV66" s="10"/>
      <c r="EW66" s="10"/>
      <c r="EX66" s="10"/>
      <c r="EZ66" s="10"/>
      <c r="FJ66" s="10"/>
      <c r="FK66" s="10"/>
      <c r="FQ66" s="10"/>
      <c r="FS66" s="10"/>
      <c r="FV66" s="10"/>
      <c r="FW66" s="10"/>
      <c r="FX66" s="10"/>
      <c r="FY66" s="10"/>
      <c r="GE66" s="10"/>
      <c r="GP66" s="10"/>
      <c r="GR66" s="10"/>
      <c r="GV66" s="10"/>
      <c r="GW66" s="10"/>
      <c r="GX66" s="10"/>
      <c r="GY66" s="10"/>
      <c r="HB66" s="10"/>
      <c r="HC66" s="10"/>
      <c r="HD66" s="10"/>
      <c r="HE66" s="10"/>
      <c r="HF66" s="10"/>
      <c r="HG66" s="10"/>
      <c r="HH66" s="10"/>
      <c r="HK66" s="10"/>
      <c r="HL66" s="10"/>
    </row>
    <row r="67" spans="1:220" x14ac:dyDescent="0.2">
      <c r="A67" t="s">
        <v>356</v>
      </c>
      <c r="C67" s="10"/>
      <c r="D67" s="10" t="s">
        <v>413</v>
      </c>
      <c r="E67" s="10" t="s">
        <v>413</v>
      </c>
      <c r="F67" s="10"/>
      <c r="G67" s="10"/>
      <c r="H67" s="10"/>
      <c r="I67" s="10"/>
      <c r="J67" s="10"/>
      <c r="K67" s="10"/>
      <c r="L67" s="10"/>
      <c r="M67" s="10"/>
      <c r="N67" s="10"/>
      <c r="CK67" s="10"/>
      <c r="CL67" s="10"/>
      <c r="CM67" s="10"/>
      <c r="CN67" s="10"/>
      <c r="CO67" s="10"/>
      <c r="CP67" s="10"/>
      <c r="DJ67" s="10"/>
      <c r="DK67" s="10"/>
      <c r="DL67" s="10"/>
      <c r="DM67" s="10"/>
      <c r="DN67" s="10"/>
      <c r="DO67" s="10"/>
      <c r="DQ67" s="10"/>
      <c r="DR67" s="10"/>
      <c r="DS67" s="10"/>
      <c r="DT67" s="10"/>
      <c r="DU67" s="10"/>
      <c r="DV67" s="10"/>
      <c r="DW67" s="10"/>
      <c r="DX67" s="10"/>
      <c r="DY67" s="10"/>
      <c r="DZ67" s="10"/>
      <c r="EA67" s="10"/>
      <c r="EB67" s="10"/>
      <c r="EC67" s="10"/>
      <c r="ED67" s="10"/>
      <c r="EE67" s="10"/>
      <c r="EJ67" s="10"/>
      <c r="EL67" s="10"/>
      <c r="EM67" s="10"/>
      <c r="EN67" s="10"/>
      <c r="EO67" s="10"/>
      <c r="EP67" s="10"/>
      <c r="EQ67" s="10"/>
      <c r="ER67" s="10"/>
      <c r="ES67" s="10"/>
      <c r="ET67" s="10"/>
      <c r="EU67" s="10"/>
      <c r="EV67" s="10"/>
      <c r="EW67" s="10"/>
      <c r="EX67" s="10"/>
      <c r="EZ67" s="10"/>
      <c r="FJ67" s="10"/>
      <c r="FK67" s="10"/>
      <c r="FQ67" s="10"/>
      <c r="FS67" s="10"/>
      <c r="FV67" s="10"/>
      <c r="FW67" s="10"/>
      <c r="FX67" s="10"/>
      <c r="FY67" s="10"/>
      <c r="GE67" s="10"/>
      <c r="GP67" s="10"/>
      <c r="GR67" s="10"/>
      <c r="GV67" s="10"/>
      <c r="GW67" s="10"/>
      <c r="GX67" s="10"/>
      <c r="GY67" s="10"/>
      <c r="HB67" s="10"/>
      <c r="HC67" s="10"/>
      <c r="HD67" s="10"/>
      <c r="HE67" s="10"/>
      <c r="HF67" s="10"/>
      <c r="HG67" s="10"/>
      <c r="HH67" s="10"/>
      <c r="HK67" s="10"/>
      <c r="HL67" s="10"/>
    </row>
    <row r="68" spans="1:220" x14ac:dyDescent="0.2">
      <c r="A68" t="s">
        <v>357</v>
      </c>
      <c r="C68" s="82"/>
      <c r="D68" s="10" t="s">
        <v>413</v>
      </c>
      <c r="E68" s="10" t="s">
        <v>413</v>
      </c>
      <c r="F68" s="10"/>
      <c r="G68" s="10"/>
      <c r="H68" s="10"/>
      <c r="I68" s="10"/>
      <c r="J68" s="10"/>
      <c r="K68" s="10"/>
      <c r="L68" s="10"/>
      <c r="M68" s="10"/>
      <c r="N68" s="10"/>
      <c r="CK68" s="10"/>
      <c r="CL68" s="10"/>
      <c r="CM68" s="10"/>
      <c r="CN68" s="10"/>
      <c r="CO68" s="10"/>
      <c r="CP68" s="10"/>
      <c r="DJ68" s="10"/>
      <c r="DK68" s="10"/>
      <c r="DL68" s="10"/>
      <c r="DM68" s="10"/>
      <c r="DN68" s="10"/>
      <c r="DO68" s="10"/>
      <c r="DQ68" s="10"/>
      <c r="DR68" s="10"/>
      <c r="DS68" s="10"/>
      <c r="DT68" s="10"/>
      <c r="DU68" s="10"/>
      <c r="DV68" s="10"/>
      <c r="DW68" s="10"/>
      <c r="DX68" s="10"/>
      <c r="DY68" s="10"/>
      <c r="DZ68" s="10"/>
      <c r="EA68" s="10"/>
      <c r="EB68" s="10"/>
      <c r="EC68" s="10"/>
      <c r="ED68" s="10"/>
      <c r="EE68" s="10"/>
      <c r="EJ68" s="10"/>
      <c r="EL68" s="10"/>
      <c r="EM68" s="10"/>
      <c r="EN68" s="10"/>
      <c r="EO68" s="10"/>
      <c r="EP68" s="10"/>
      <c r="EQ68" s="10"/>
      <c r="ER68" s="10"/>
      <c r="ES68" s="10"/>
      <c r="ET68" s="10"/>
      <c r="EU68" s="10"/>
      <c r="EV68" s="10"/>
      <c r="EW68" s="10"/>
      <c r="EX68" s="10"/>
      <c r="EZ68" s="10"/>
      <c r="FJ68" s="10"/>
      <c r="FK68" s="10"/>
      <c r="FQ68" s="10"/>
      <c r="FS68" s="10"/>
      <c r="FV68" s="10"/>
      <c r="FW68" s="10"/>
      <c r="FX68" s="10"/>
      <c r="FY68" s="10"/>
      <c r="GE68" s="10"/>
      <c r="GP68" s="10"/>
      <c r="GR68" s="10"/>
      <c r="GV68" s="10"/>
      <c r="GW68" s="10"/>
      <c r="GX68" s="10"/>
      <c r="GY68" s="10"/>
      <c r="HB68" s="10"/>
      <c r="HC68" s="10"/>
      <c r="HD68" s="10"/>
      <c r="HE68" s="10"/>
      <c r="HF68" s="10"/>
      <c r="HG68" s="10"/>
      <c r="HH68" s="10"/>
      <c r="HK68" s="10"/>
      <c r="HL68" s="10"/>
    </row>
    <row r="69" spans="1:220" x14ac:dyDescent="0.2">
      <c r="A69" t="s">
        <v>22</v>
      </c>
      <c r="C69" s="82"/>
      <c r="D69" s="10" t="s">
        <v>428</v>
      </c>
      <c r="E69" s="10" t="s">
        <v>428</v>
      </c>
      <c r="F69" s="10"/>
      <c r="G69" s="10"/>
      <c r="H69" s="10"/>
      <c r="I69" s="10"/>
      <c r="J69" s="10"/>
      <c r="K69" s="10"/>
      <c r="L69" s="10"/>
      <c r="M69" s="10"/>
      <c r="N69" s="10"/>
      <c r="CK69" s="10"/>
      <c r="CL69" s="10"/>
      <c r="CM69" s="10"/>
      <c r="CN69" s="10"/>
      <c r="CO69" s="10"/>
      <c r="CP69" s="10"/>
      <c r="DJ69" s="10"/>
      <c r="DK69" s="10"/>
      <c r="DL69" s="10"/>
      <c r="DM69" s="10"/>
      <c r="DN69" s="10"/>
      <c r="DO69" s="10"/>
      <c r="DQ69" s="10"/>
      <c r="DR69" s="10"/>
      <c r="DS69" s="10"/>
      <c r="DT69" s="10"/>
      <c r="DU69" s="10"/>
      <c r="DV69" s="10"/>
      <c r="DW69" s="10"/>
      <c r="DX69" s="10"/>
      <c r="DY69" s="10"/>
      <c r="DZ69" s="10"/>
      <c r="EA69" s="10"/>
      <c r="EB69" s="10"/>
      <c r="EC69" s="10"/>
      <c r="ED69" s="10"/>
      <c r="EE69" s="10"/>
      <c r="EJ69" s="10"/>
      <c r="EL69" s="10"/>
      <c r="EM69" s="10"/>
      <c r="EN69" s="10"/>
      <c r="EO69" s="10"/>
      <c r="EP69" s="10"/>
      <c r="EQ69" s="10"/>
      <c r="ER69" s="10"/>
      <c r="ES69" s="10"/>
      <c r="ET69" s="10"/>
      <c r="EU69" s="10"/>
      <c r="EV69" s="10"/>
      <c r="EW69" s="10"/>
      <c r="EX69" s="10"/>
      <c r="EZ69" s="10"/>
      <c r="FJ69" s="10"/>
      <c r="FK69" s="10"/>
      <c r="FQ69" s="10"/>
      <c r="FS69" s="10"/>
      <c r="FV69" s="10"/>
      <c r="FW69" s="10"/>
      <c r="FX69" s="10"/>
      <c r="FY69" s="10"/>
      <c r="GE69" s="10"/>
      <c r="GP69" s="10"/>
      <c r="GR69" s="10"/>
      <c r="GV69" s="10"/>
      <c r="GW69" s="10"/>
      <c r="GX69" s="10"/>
      <c r="GY69" s="10"/>
      <c r="HB69" s="10"/>
      <c r="HC69" s="10"/>
      <c r="HD69" s="10"/>
      <c r="HE69" s="10"/>
      <c r="HF69" s="10"/>
      <c r="HG69" s="10"/>
      <c r="HH69" s="10"/>
      <c r="HK69" s="10"/>
      <c r="HL69" s="10"/>
    </row>
    <row r="70" spans="1:220" x14ac:dyDescent="0.2">
      <c r="A70" t="s">
        <v>176</v>
      </c>
      <c r="C70" s="10" t="s">
        <v>435</v>
      </c>
      <c r="CK70" s="10"/>
      <c r="CL70" s="10"/>
      <c r="CM70" s="10"/>
      <c r="CN70" s="10"/>
      <c r="CO70" s="10"/>
      <c r="CP70" s="10"/>
      <c r="DJ70" s="10"/>
      <c r="DK70" s="10"/>
      <c r="DL70" s="10"/>
      <c r="DM70" s="10"/>
      <c r="DN70" s="10"/>
      <c r="DO70" s="10"/>
      <c r="DQ70" s="10"/>
      <c r="DR70" s="10"/>
      <c r="DS70" s="10"/>
      <c r="DT70" s="10"/>
      <c r="DU70" s="10"/>
      <c r="DV70" s="10"/>
      <c r="DW70" s="10"/>
      <c r="DX70" s="10"/>
      <c r="DY70" s="10"/>
      <c r="DZ70" s="10"/>
      <c r="EA70" s="10"/>
      <c r="EB70" s="10"/>
      <c r="EC70" s="10"/>
      <c r="ED70" s="10"/>
      <c r="EE70" s="10"/>
      <c r="EJ70" s="10"/>
      <c r="EL70" s="10"/>
      <c r="EM70" s="10"/>
      <c r="EN70" s="10"/>
      <c r="EO70" s="10"/>
      <c r="EP70" s="10"/>
      <c r="EQ70" s="10"/>
      <c r="ER70" s="10"/>
      <c r="ES70" s="10"/>
      <c r="ET70" s="10"/>
      <c r="EU70" s="10"/>
      <c r="EV70" s="10"/>
      <c r="EW70" s="10"/>
      <c r="EX70" s="10"/>
      <c r="EZ70" s="10"/>
      <c r="FJ70" s="10"/>
      <c r="FK70" s="10"/>
      <c r="FQ70" s="10"/>
      <c r="FS70" s="10"/>
      <c r="FV70" s="10"/>
      <c r="FW70" s="10"/>
      <c r="FX70" s="10"/>
      <c r="FY70" s="10"/>
      <c r="GE70" s="10"/>
      <c r="GP70" s="10"/>
      <c r="GR70" s="10"/>
      <c r="GV70" s="10"/>
      <c r="GW70" s="10"/>
      <c r="GX70" s="10"/>
      <c r="GY70" s="10"/>
      <c r="HB70" s="10"/>
      <c r="HC70" s="10"/>
      <c r="HD70" s="10"/>
      <c r="HE70" s="10"/>
      <c r="HF70" s="10"/>
      <c r="HG70" s="10"/>
      <c r="HH70" s="10"/>
      <c r="HK70" s="10"/>
      <c r="HL70" s="10"/>
    </row>
    <row r="71" spans="1:220" x14ac:dyDescent="0.2">
      <c r="A71" t="s">
        <v>162</v>
      </c>
      <c r="C71" s="10" t="s">
        <v>436</v>
      </c>
      <c r="CK71" s="10"/>
      <c r="CL71" s="10"/>
      <c r="CM71" s="10"/>
      <c r="CN71" s="10"/>
      <c r="CO71" s="10"/>
      <c r="CP71" s="10"/>
      <c r="DJ71" s="10"/>
      <c r="DK71" s="10"/>
      <c r="DL71" s="10"/>
      <c r="DM71" s="10"/>
      <c r="DN71" s="10"/>
      <c r="DO71" s="10"/>
      <c r="DQ71" s="10"/>
      <c r="DR71" s="10"/>
      <c r="DS71" s="10"/>
      <c r="DT71" s="10"/>
      <c r="DU71" s="10"/>
      <c r="DV71" s="10"/>
      <c r="DW71" s="10"/>
      <c r="DX71" s="10"/>
      <c r="DY71" s="10"/>
      <c r="DZ71" s="10"/>
      <c r="EA71" s="10"/>
      <c r="EB71" s="10"/>
      <c r="EC71" s="10"/>
      <c r="ED71" s="10"/>
      <c r="EE71" s="10"/>
      <c r="EJ71" s="10"/>
      <c r="EL71" s="10"/>
      <c r="EM71" s="10"/>
      <c r="EN71" s="10"/>
      <c r="EO71" s="10"/>
      <c r="EP71" s="10"/>
      <c r="EQ71" s="10"/>
      <c r="ER71" s="10"/>
      <c r="ES71" s="10"/>
      <c r="ET71" s="10"/>
      <c r="EU71" s="10"/>
      <c r="EV71" s="10"/>
      <c r="EW71" s="10"/>
      <c r="EX71" s="10"/>
      <c r="EZ71" s="10"/>
      <c r="FJ71" s="10"/>
      <c r="FK71" s="10"/>
      <c r="FQ71" s="10"/>
      <c r="FS71" s="10"/>
      <c r="FV71" s="10"/>
      <c r="FW71" s="10"/>
      <c r="FX71" s="10"/>
      <c r="FY71" s="10"/>
      <c r="GE71" s="10"/>
      <c r="GP71" s="10"/>
      <c r="GR71" s="10"/>
      <c r="GV71" s="10"/>
      <c r="GW71" s="10"/>
      <c r="GX71" s="10"/>
      <c r="GY71" s="10"/>
      <c r="HB71" s="10"/>
      <c r="HC71" s="10"/>
      <c r="HD71" s="10"/>
      <c r="HE71" s="10"/>
      <c r="HF71" s="10"/>
      <c r="HG71" s="10"/>
      <c r="HH71" s="10"/>
      <c r="HK71" s="10"/>
      <c r="HL71" s="10"/>
    </row>
    <row r="72" spans="1:220" x14ac:dyDescent="0.2">
      <c r="A72" t="s">
        <v>163</v>
      </c>
      <c r="C72" s="14" t="s">
        <v>436</v>
      </c>
      <c r="CK72" s="10"/>
      <c r="CL72" s="10"/>
      <c r="CM72" s="10"/>
      <c r="CN72" s="10"/>
      <c r="CO72" s="10"/>
      <c r="CP72" s="10"/>
      <c r="DJ72" s="10"/>
      <c r="DK72" s="10"/>
      <c r="DL72" s="10"/>
      <c r="DM72" s="10"/>
      <c r="DN72" s="10"/>
      <c r="DO72" s="10"/>
      <c r="DQ72" s="10"/>
      <c r="DR72" s="10"/>
      <c r="DS72" s="10"/>
      <c r="DT72" s="10"/>
      <c r="DU72" s="10"/>
      <c r="DV72" s="10"/>
      <c r="DW72" s="10"/>
      <c r="DX72" s="10"/>
      <c r="DY72" s="10"/>
      <c r="DZ72" s="10"/>
      <c r="EA72" s="10"/>
      <c r="EB72" s="10"/>
      <c r="EC72" s="10"/>
      <c r="ED72" s="10"/>
      <c r="EE72" s="10"/>
      <c r="EJ72" s="10"/>
      <c r="EL72" s="10"/>
      <c r="EM72" s="10"/>
      <c r="EN72" s="10"/>
      <c r="EO72" s="10"/>
      <c r="EP72" s="10"/>
      <c r="EQ72" s="10"/>
      <c r="ER72" s="10"/>
      <c r="ES72" s="10"/>
      <c r="ET72" s="10"/>
      <c r="EU72" s="10"/>
      <c r="EV72" s="10"/>
      <c r="EW72" s="10"/>
      <c r="EX72" s="10"/>
      <c r="EZ72" s="10"/>
      <c r="FJ72" s="10"/>
      <c r="FK72" s="10"/>
      <c r="FQ72" s="10"/>
      <c r="FS72" s="10"/>
      <c r="FV72" s="10"/>
      <c r="FW72" s="10"/>
      <c r="FX72" s="10"/>
      <c r="FY72" s="10"/>
      <c r="GE72" s="10"/>
      <c r="GP72" s="10"/>
      <c r="GR72" s="10"/>
      <c r="GV72" s="10"/>
      <c r="GW72" s="10"/>
      <c r="GX72" s="10"/>
      <c r="GY72" s="10"/>
      <c r="HB72" s="10"/>
      <c r="HC72" s="10"/>
      <c r="HD72" s="10"/>
      <c r="HE72" s="10"/>
      <c r="HF72" s="10"/>
      <c r="HG72" s="10"/>
      <c r="HH72" s="10"/>
      <c r="HK72" s="10"/>
      <c r="HL72" s="10"/>
    </row>
    <row r="73" spans="1:220" x14ac:dyDescent="0.2">
      <c r="A73" t="s">
        <v>164</v>
      </c>
      <c r="C73" s="10" t="s">
        <v>437</v>
      </c>
      <c r="CK73" s="10"/>
      <c r="CL73" s="10"/>
      <c r="CM73" s="10"/>
      <c r="CN73" s="10"/>
      <c r="CO73" s="10"/>
      <c r="CP73" s="10"/>
      <c r="DJ73" s="10"/>
      <c r="DK73" s="10"/>
      <c r="DL73" s="10"/>
      <c r="DM73" s="10"/>
      <c r="DN73" s="10"/>
      <c r="DO73" s="10"/>
      <c r="DQ73" s="10"/>
      <c r="DR73" s="10"/>
      <c r="DS73" s="10"/>
      <c r="DT73" s="10"/>
      <c r="DU73" s="10"/>
      <c r="DV73" s="10"/>
      <c r="DW73" s="10"/>
      <c r="DX73" s="10"/>
      <c r="DY73" s="10"/>
      <c r="DZ73" s="10"/>
      <c r="EA73" s="10"/>
      <c r="EB73" s="10"/>
      <c r="EC73" s="10"/>
      <c r="ED73" s="10"/>
      <c r="EE73" s="10"/>
      <c r="EJ73" s="10"/>
      <c r="EL73" s="10"/>
      <c r="EM73" s="10"/>
      <c r="EN73" s="10"/>
      <c r="EO73" s="10"/>
      <c r="EP73" s="10"/>
      <c r="EQ73" s="10"/>
      <c r="ER73" s="10"/>
      <c r="ES73" s="10"/>
      <c r="ET73" s="10"/>
      <c r="EU73" s="10"/>
      <c r="EV73" s="10"/>
      <c r="EW73" s="10"/>
      <c r="EX73" s="10"/>
      <c r="EZ73" s="10"/>
      <c r="FJ73" s="10"/>
      <c r="FK73" s="10"/>
      <c r="FQ73" s="10"/>
      <c r="FS73" s="10"/>
      <c r="FV73" s="10"/>
      <c r="FW73" s="10"/>
      <c r="FX73" s="10"/>
      <c r="FY73" s="10"/>
      <c r="GE73" s="10"/>
      <c r="GP73" s="10"/>
      <c r="GR73" s="10"/>
      <c r="GV73" s="10"/>
      <c r="GW73" s="10"/>
      <c r="GX73" s="10"/>
      <c r="GY73" s="10"/>
      <c r="HB73" s="10"/>
      <c r="HC73" s="10"/>
      <c r="HD73" s="10"/>
      <c r="HE73" s="10"/>
      <c r="HF73" s="10"/>
      <c r="HG73" s="10"/>
      <c r="HH73" s="10"/>
      <c r="HK73" s="10"/>
      <c r="HL73" s="10"/>
    </row>
    <row r="74" spans="1:220" x14ac:dyDescent="0.2">
      <c r="A74" t="s">
        <v>165</v>
      </c>
      <c r="C74" s="10" t="s">
        <v>437</v>
      </c>
      <c r="CK74" s="10"/>
      <c r="CL74" s="10"/>
      <c r="CM74" s="10"/>
      <c r="CN74" s="10"/>
      <c r="CO74" s="10"/>
      <c r="CP74" s="10"/>
      <c r="DJ74" s="10"/>
      <c r="DK74" s="10"/>
      <c r="DL74" s="10"/>
      <c r="DM74" s="10"/>
      <c r="DN74" s="10"/>
      <c r="DO74" s="10"/>
      <c r="DQ74" s="10"/>
      <c r="DR74" s="10"/>
      <c r="DS74" s="10"/>
      <c r="DT74" s="10"/>
      <c r="DU74" s="10"/>
      <c r="DV74" s="10"/>
      <c r="DW74" s="10"/>
      <c r="DX74" s="10"/>
      <c r="DY74" s="10"/>
      <c r="DZ74" s="10"/>
      <c r="EA74" s="10"/>
      <c r="EB74" s="10"/>
      <c r="EC74" s="10"/>
      <c r="ED74" s="10"/>
      <c r="EE74" s="10"/>
      <c r="EJ74" s="10"/>
      <c r="EL74" s="10"/>
      <c r="EM74" s="10"/>
      <c r="EN74" s="10"/>
      <c r="EO74" s="10"/>
      <c r="EP74" s="10"/>
      <c r="EQ74" s="10"/>
      <c r="ER74" s="10"/>
      <c r="ES74" s="10"/>
      <c r="ET74" s="10"/>
      <c r="EU74" s="10"/>
      <c r="EV74" s="10"/>
      <c r="EW74" s="10"/>
      <c r="EX74" s="10"/>
      <c r="EZ74" s="10"/>
      <c r="FJ74" s="10"/>
      <c r="FK74" s="10"/>
      <c r="FQ74" s="10"/>
      <c r="FS74" s="10"/>
      <c r="FV74" s="10"/>
      <c r="FW74" s="10"/>
      <c r="FX74" s="10"/>
      <c r="FY74" s="10"/>
      <c r="GE74" s="10"/>
      <c r="GP74" s="10"/>
      <c r="GR74" s="10"/>
      <c r="GV74" s="10"/>
      <c r="GW74" s="10"/>
      <c r="GX74" s="10"/>
      <c r="GY74" s="10"/>
      <c r="HB74" s="10"/>
      <c r="HC74" s="10"/>
      <c r="HD74" s="10"/>
      <c r="HE74" s="10"/>
      <c r="HF74" s="10"/>
      <c r="HG74" s="10"/>
      <c r="HH74" s="10"/>
      <c r="HK74" s="10"/>
      <c r="HL74" s="10"/>
    </row>
    <row r="75" spans="1:220" x14ac:dyDescent="0.2">
      <c r="A75" t="s">
        <v>168</v>
      </c>
      <c r="C75" s="10" t="s">
        <v>438</v>
      </c>
      <c r="CK75" s="10"/>
      <c r="CL75" s="10"/>
      <c r="CM75" s="10"/>
      <c r="CN75" s="10"/>
      <c r="CO75" s="10"/>
      <c r="CP75" s="10"/>
      <c r="DJ75" s="10"/>
      <c r="DK75" s="10"/>
      <c r="DL75" s="10"/>
      <c r="DM75" s="10"/>
      <c r="DN75" s="10"/>
      <c r="DO75" s="10"/>
      <c r="DQ75" s="10"/>
      <c r="DR75" s="10"/>
      <c r="DS75" s="10"/>
      <c r="DT75" s="10"/>
      <c r="DU75" s="10"/>
      <c r="DV75" s="10"/>
      <c r="DW75" s="10"/>
      <c r="DX75" s="10"/>
      <c r="DY75" s="10"/>
      <c r="DZ75" s="10"/>
      <c r="EA75" s="10"/>
      <c r="EB75" s="10"/>
      <c r="EC75" s="10"/>
      <c r="ED75" s="10"/>
      <c r="EE75" s="10"/>
      <c r="EJ75" s="10"/>
      <c r="EL75" s="10"/>
      <c r="EM75" s="10"/>
      <c r="EN75" s="10"/>
      <c r="EO75" s="10"/>
      <c r="EP75" s="10"/>
      <c r="EQ75" s="10"/>
      <c r="ER75" s="10"/>
      <c r="ES75" s="10"/>
      <c r="ET75" s="10"/>
      <c r="EU75" s="10"/>
      <c r="EV75" s="10"/>
      <c r="EW75" s="10"/>
      <c r="EX75" s="10"/>
      <c r="EZ75" s="10"/>
      <c r="FJ75" s="10"/>
      <c r="FK75" s="10"/>
      <c r="FQ75" s="10"/>
      <c r="FS75" s="10"/>
      <c r="FV75" s="10"/>
      <c r="FW75" s="10"/>
      <c r="FX75" s="10"/>
      <c r="FY75" s="10"/>
      <c r="GE75" s="10"/>
      <c r="GP75" s="10"/>
      <c r="GR75" s="10"/>
      <c r="GV75" s="10"/>
      <c r="GW75" s="10"/>
      <c r="GX75" s="10"/>
      <c r="GY75" s="10"/>
      <c r="HB75" s="10"/>
      <c r="HC75" s="10"/>
      <c r="HD75" s="10"/>
      <c r="HE75" s="10"/>
      <c r="HF75" s="10"/>
      <c r="HG75" s="10"/>
      <c r="HH75" s="10"/>
      <c r="HK75" s="10"/>
      <c r="HL75" s="10"/>
    </row>
    <row r="76" spans="1:220" x14ac:dyDescent="0.2">
      <c r="A76" t="s">
        <v>218</v>
      </c>
      <c r="C76" s="10" t="s">
        <v>439</v>
      </c>
      <c r="CK76" s="10"/>
      <c r="CL76" s="10"/>
      <c r="CM76" s="10"/>
      <c r="CN76" s="10"/>
      <c r="CO76" s="10"/>
      <c r="CP76" s="10"/>
      <c r="DJ76" s="10"/>
      <c r="DK76" s="10"/>
      <c r="DL76" s="10"/>
      <c r="DM76" s="10"/>
      <c r="DN76" s="10"/>
      <c r="DO76" s="10"/>
      <c r="DQ76" s="10"/>
      <c r="DR76" s="10"/>
      <c r="DS76" s="10"/>
      <c r="DT76" s="10"/>
      <c r="DU76" s="10"/>
      <c r="DV76" s="10"/>
      <c r="DW76" s="10"/>
      <c r="DX76" s="10"/>
      <c r="DY76" s="10"/>
      <c r="DZ76" s="10"/>
      <c r="EA76" s="10"/>
      <c r="EB76" s="10"/>
      <c r="EC76" s="10"/>
      <c r="ED76" s="10"/>
      <c r="EE76" s="10"/>
      <c r="EJ76" s="10"/>
      <c r="EL76" s="10"/>
      <c r="EM76" s="10"/>
      <c r="EN76" s="10"/>
      <c r="EO76" s="10"/>
      <c r="EP76" s="10"/>
      <c r="EQ76" s="10"/>
      <c r="ER76" s="10"/>
      <c r="ES76" s="10"/>
      <c r="ET76" s="10"/>
      <c r="EU76" s="10"/>
      <c r="EV76" s="10"/>
      <c r="EW76" s="10"/>
      <c r="EX76" s="10"/>
      <c r="EZ76" s="10"/>
      <c r="FJ76" s="10"/>
      <c r="FK76" s="10"/>
      <c r="FQ76" s="10"/>
      <c r="FS76" s="10"/>
      <c r="FV76" s="10"/>
      <c r="FW76" s="10"/>
      <c r="FX76" s="10"/>
      <c r="FY76" s="10"/>
      <c r="GE76" s="10"/>
      <c r="GP76" s="10"/>
      <c r="GR76" s="10"/>
      <c r="GV76" s="10"/>
      <c r="GW76" s="10"/>
      <c r="GX76" s="10"/>
      <c r="GY76" s="10"/>
      <c r="HB76" s="10"/>
      <c r="HC76" s="10"/>
      <c r="HD76" s="10"/>
      <c r="HE76" s="10"/>
      <c r="HF76" s="10"/>
      <c r="HG76" s="10"/>
      <c r="HH76" s="10"/>
      <c r="HK76" s="10"/>
      <c r="HL76" s="10"/>
    </row>
    <row r="77" spans="1:220" x14ac:dyDescent="0.2">
      <c r="A77" t="s">
        <v>13</v>
      </c>
      <c r="C77" s="19"/>
      <c r="D77" t="s">
        <v>440</v>
      </c>
      <c r="E77" t="s">
        <v>440</v>
      </c>
      <c r="CK77" s="10"/>
      <c r="CL77" s="10"/>
      <c r="CM77" s="10"/>
      <c r="CN77" s="10"/>
      <c r="CO77" s="10"/>
      <c r="CP77" s="10"/>
      <c r="DJ77" s="10"/>
      <c r="DK77" s="10"/>
      <c r="DL77" s="10"/>
      <c r="DM77" s="10"/>
      <c r="DN77" s="10"/>
      <c r="DO77" s="10"/>
      <c r="DQ77" s="10"/>
      <c r="DR77" s="10"/>
      <c r="DS77" s="10"/>
      <c r="DT77" s="10"/>
      <c r="DU77" s="10"/>
      <c r="DV77" s="10"/>
      <c r="DW77" s="10"/>
      <c r="DX77" s="10"/>
      <c r="DY77" s="10"/>
      <c r="DZ77" s="10"/>
      <c r="EA77" s="10"/>
      <c r="EB77" s="10"/>
      <c r="EC77" s="10"/>
      <c r="ED77" s="10"/>
      <c r="EE77" s="10"/>
      <c r="EJ77" s="10"/>
      <c r="EL77" s="10"/>
      <c r="EM77" s="10"/>
      <c r="EN77" s="10"/>
      <c r="EO77" s="10"/>
      <c r="EP77" s="10"/>
      <c r="EQ77" s="10"/>
      <c r="ER77" s="10"/>
      <c r="ES77" s="10"/>
      <c r="ET77" s="10"/>
      <c r="EU77" s="10"/>
      <c r="EV77" s="10"/>
      <c r="EW77" s="10"/>
      <c r="EX77" s="10"/>
      <c r="EZ77" s="10"/>
      <c r="FJ77" s="10"/>
      <c r="FK77" s="10"/>
      <c r="FQ77" s="10"/>
      <c r="FS77" s="10"/>
      <c r="FV77" s="10"/>
      <c r="FW77" s="10"/>
      <c r="FX77" s="10"/>
      <c r="FY77" s="10"/>
      <c r="GE77" s="10"/>
      <c r="GP77" s="10"/>
      <c r="GR77" s="10"/>
      <c r="GV77" s="10"/>
      <c r="GW77" s="10"/>
      <c r="GX77" s="10"/>
      <c r="GY77" s="10"/>
      <c r="HB77" s="10"/>
      <c r="HC77" s="10"/>
      <c r="HD77" s="10"/>
      <c r="HE77" s="10"/>
      <c r="HF77" s="10"/>
      <c r="HG77" s="10"/>
      <c r="HH77" s="10"/>
      <c r="HK77" s="10"/>
      <c r="HL77" s="10"/>
    </row>
    <row r="78" spans="1:220" x14ac:dyDescent="0.2">
      <c r="A78" t="s">
        <v>177</v>
      </c>
      <c r="D78" t="s">
        <v>441</v>
      </c>
      <c r="E78" t="s">
        <v>441</v>
      </c>
      <c r="CK78" s="10"/>
      <c r="CL78" s="10"/>
      <c r="CM78" s="10"/>
      <c r="CN78" s="10"/>
      <c r="CO78" s="10"/>
      <c r="CP78" s="10"/>
      <c r="DJ78" s="10"/>
      <c r="DK78" s="10"/>
      <c r="DL78" s="10"/>
      <c r="DM78" s="10"/>
      <c r="DN78" s="10"/>
      <c r="DO78" s="10"/>
      <c r="DQ78" s="10"/>
      <c r="DR78" s="10"/>
      <c r="DS78" s="10"/>
      <c r="DT78" s="10"/>
      <c r="DU78" s="10"/>
      <c r="DV78" s="10"/>
      <c r="DW78" s="10"/>
      <c r="DX78" s="10"/>
      <c r="DY78" s="10"/>
      <c r="DZ78" s="10"/>
      <c r="EA78" s="10"/>
      <c r="EB78" s="10"/>
      <c r="EC78" s="10"/>
      <c r="ED78" s="10"/>
      <c r="EE78" s="10"/>
      <c r="EJ78" s="10"/>
      <c r="EL78" s="10"/>
      <c r="EM78" s="10"/>
      <c r="EN78" s="10"/>
      <c r="EO78" s="10"/>
      <c r="EP78" s="10"/>
      <c r="EQ78" s="10"/>
      <c r="ER78" s="10"/>
      <c r="ES78" s="10"/>
      <c r="ET78" s="10"/>
      <c r="EU78" s="10"/>
      <c r="EV78" s="10"/>
      <c r="EW78" s="10"/>
      <c r="EX78" s="10"/>
      <c r="EZ78" s="10"/>
      <c r="FJ78" s="10"/>
      <c r="FK78" s="10"/>
      <c r="FQ78" s="10"/>
      <c r="FS78" s="10"/>
      <c r="FV78" s="10"/>
      <c r="FW78" s="10"/>
      <c r="FX78" s="10"/>
      <c r="FY78" s="10"/>
      <c r="GE78" s="10"/>
      <c r="GP78" s="10"/>
      <c r="GR78" s="10"/>
      <c r="GV78" s="10"/>
      <c r="GW78" s="10"/>
      <c r="GX78" s="10"/>
      <c r="GY78" s="10"/>
      <c r="HB78" s="10"/>
      <c r="HC78" s="10"/>
      <c r="HD78" s="10"/>
      <c r="HE78" s="10"/>
      <c r="HF78" s="10"/>
      <c r="HG78" s="10"/>
      <c r="HH78" s="10"/>
      <c r="HK78" s="10"/>
      <c r="HL78" s="10"/>
    </row>
    <row r="79" spans="1:220" x14ac:dyDescent="0.2">
      <c r="A79" t="s">
        <v>14</v>
      </c>
      <c r="C79" s="17"/>
      <c r="D79" t="s">
        <v>442</v>
      </c>
      <c r="E79" t="s">
        <v>442</v>
      </c>
      <c r="CK79" s="10"/>
      <c r="CL79" s="10"/>
      <c r="CM79" s="10"/>
      <c r="CN79" s="10"/>
      <c r="CO79" s="10"/>
      <c r="CP79" s="10"/>
      <c r="DJ79" s="10"/>
      <c r="DK79" s="10"/>
      <c r="DL79" s="10"/>
      <c r="DM79" s="10"/>
      <c r="DN79" s="10"/>
      <c r="DO79" s="10"/>
      <c r="DQ79" s="10"/>
      <c r="DR79" s="10"/>
      <c r="DS79" s="10"/>
      <c r="DT79" s="10"/>
      <c r="DU79" s="10"/>
      <c r="DV79" s="10"/>
      <c r="DW79" s="10"/>
      <c r="DX79" s="10"/>
      <c r="DY79" s="10"/>
      <c r="DZ79" s="10"/>
      <c r="EA79" s="10"/>
      <c r="EB79" s="10"/>
      <c r="EC79" s="10"/>
      <c r="ED79" s="10"/>
      <c r="EE79" s="10"/>
      <c r="EJ79" s="10"/>
      <c r="EL79" s="10"/>
      <c r="EM79" s="10"/>
      <c r="EN79" s="10"/>
      <c r="EO79" s="10"/>
      <c r="EP79" s="10"/>
      <c r="EQ79" s="10"/>
      <c r="ER79" s="10"/>
      <c r="ES79" s="10"/>
      <c r="ET79" s="10"/>
      <c r="EU79" s="10"/>
      <c r="EV79" s="10"/>
      <c r="EW79" s="10"/>
      <c r="EX79" s="10"/>
      <c r="EZ79" s="10"/>
      <c r="FJ79" s="10"/>
      <c r="FK79" s="10"/>
      <c r="FQ79" s="10"/>
      <c r="FS79" s="10"/>
      <c r="FV79" s="10"/>
      <c r="FW79" s="10"/>
      <c r="FX79" s="10"/>
      <c r="FY79" s="10"/>
      <c r="GE79" s="10"/>
      <c r="GP79" s="10"/>
      <c r="GR79" s="10"/>
      <c r="GV79" s="10"/>
      <c r="GW79" s="10"/>
      <c r="GX79" s="10"/>
      <c r="GY79" s="10"/>
      <c r="HB79" s="10"/>
      <c r="HC79" s="10"/>
      <c r="HD79" s="10"/>
      <c r="HE79" s="10"/>
      <c r="HF79" s="10"/>
      <c r="HG79" s="10"/>
      <c r="HH79" s="10"/>
      <c r="HK79" s="10"/>
      <c r="HL79" s="10"/>
    </row>
    <row r="80" spans="1:220" x14ac:dyDescent="0.2">
      <c r="A80" t="s">
        <v>315</v>
      </c>
      <c r="D80" s="77" t="s">
        <v>443</v>
      </c>
      <c r="E80" s="77" t="s">
        <v>443</v>
      </c>
      <c r="F80" s="77"/>
      <c r="G80" s="77"/>
      <c r="H80" s="77"/>
      <c r="I80" s="77"/>
      <c r="J80" s="77"/>
      <c r="CK80" s="10"/>
      <c r="CL80" s="10"/>
      <c r="CM80" s="10"/>
      <c r="CN80" s="10"/>
      <c r="CO80" s="10"/>
      <c r="CP80" s="10"/>
      <c r="DJ80" s="10"/>
      <c r="DK80" s="10"/>
      <c r="DL80" s="10"/>
      <c r="DM80" s="10"/>
      <c r="DN80" s="10"/>
      <c r="DO80" s="10"/>
      <c r="DQ80" s="10"/>
      <c r="DR80" s="10"/>
      <c r="DS80" s="10"/>
      <c r="DT80" s="10"/>
      <c r="DU80" s="10"/>
      <c r="DV80" s="10"/>
      <c r="DW80" s="10"/>
      <c r="DX80" s="10"/>
      <c r="DY80" s="10"/>
      <c r="DZ80" s="10"/>
      <c r="EA80" s="10"/>
      <c r="EB80" s="10"/>
      <c r="EC80" s="10"/>
      <c r="ED80" s="10"/>
      <c r="EE80" s="10"/>
      <c r="EJ80" s="10"/>
      <c r="EL80" s="10"/>
      <c r="EM80" s="10"/>
      <c r="EN80" s="10"/>
      <c r="EO80" s="10"/>
      <c r="EP80" s="10"/>
      <c r="EQ80" s="10"/>
      <c r="ER80" s="10"/>
      <c r="ES80" s="10"/>
      <c r="ET80" s="10"/>
      <c r="EU80" s="10"/>
      <c r="EV80" s="10"/>
      <c r="EW80" s="10"/>
      <c r="EX80" s="10"/>
      <c r="EZ80" s="10"/>
      <c r="FJ80" s="10"/>
      <c r="FK80" s="10"/>
      <c r="FQ80" s="10"/>
      <c r="FS80" s="10"/>
      <c r="FV80" s="10"/>
      <c r="FW80" s="10"/>
      <c r="FX80" s="10"/>
      <c r="FY80" s="10"/>
      <c r="GE80" s="10"/>
      <c r="GP80" s="10"/>
      <c r="GR80" s="10"/>
      <c r="GV80" s="10"/>
      <c r="GW80" s="10"/>
      <c r="GX80" s="10"/>
      <c r="GY80" s="10"/>
      <c r="HB80" s="10"/>
      <c r="HC80" s="10"/>
      <c r="HD80" s="10"/>
      <c r="HE80" s="10"/>
      <c r="HF80" s="10"/>
      <c r="HG80" s="10"/>
      <c r="HH80" s="10"/>
      <c r="HK80" s="10"/>
      <c r="HL80" s="10"/>
    </row>
    <row r="81" spans="1:220" x14ac:dyDescent="0.2">
      <c r="A81" t="s">
        <v>316</v>
      </c>
      <c r="D81" t="s">
        <v>444</v>
      </c>
      <c r="E81" t="s">
        <v>444</v>
      </c>
      <c r="CK81" s="10"/>
      <c r="CL81" s="10"/>
      <c r="CM81" s="10"/>
      <c r="CN81" s="10"/>
      <c r="CO81" s="10"/>
      <c r="CP81" s="10"/>
      <c r="DJ81" s="10"/>
      <c r="DK81" s="10"/>
      <c r="DL81" s="10"/>
      <c r="DM81" s="10"/>
      <c r="DN81" s="10"/>
      <c r="DO81" s="10"/>
      <c r="DQ81" s="10"/>
      <c r="DR81" s="10"/>
      <c r="DS81" s="10"/>
      <c r="DT81" s="10"/>
      <c r="DU81" s="10"/>
      <c r="DV81" s="10"/>
      <c r="DW81" s="10"/>
      <c r="DX81" s="10"/>
      <c r="DY81" s="10"/>
      <c r="DZ81" s="10"/>
      <c r="EA81" s="10"/>
      <c r="EB81" s="10"/>
      <c r="EC81" s="10"/>
      <c r="ED81" s="10"/>
      <c r="EE81" s="10"/>
      <c r="EJ81" s="10"/>
      <c r="EL81" s="10"/>
      <c r="EM81" s="10"/>
      <c r="EN81" s="10"/>
      <c r="EO81" s="10"/>
      <c r="EP81" s="10"/>
      <c r="EQ81" s="10"/>
      <c r="ER81" s="10"/>
      <c r="ES81" s="10"/>
      <c r="ET81" s="10"/>
      <c r="EU81" s="10"/>
      <c r="EV81" s="10"/>
      <c r="EW81" s="10"/>
      <c r="EX81" s="10"/>
      <c r="EZ81" s="10"/>
      <c r="FJ81" s="10"/>
      <c r="FK81" s="10"/>
      <c r="FQ81" s="10"/>
      <c r="FS81" s="10"/>
      <c r="FV81" s="10"/>
      <c r="FW81" s="10"/>
      <c r="FX81" s="10"/>
      <c r="FY81" s="10"/>
      <c r="GE81" s="10"/>
      <c r="GP81" s="10"/>
      <c r="GR81" s="10"/>
      <c r="GV81" s="10"/>
      <c r="GW81" s="10"/>
      <c r="GX81" s="10"/>
      <c r="GY81" s="10"/>
      <c r="HB81" s="10"/>
      <c r="HC81" s="10"/>
      <c r="HD81" s="10"/>
      <c r="HE81" s="10"/>
      <c r="HF81" s="10"/>
      <c r="HG81" s="10"/>
      <c r="HH81" s="10"/>
      <c r="HK81" s="10"/>
      <c r="HL81" s="10"/>
    </row>
    <row r="82" spans="1:220" x14ac:dyDescent="0.2">
      <c r="A82" t="s">
        <v>317</v>
      </c>
      <c r="D82" t="s">
        <v>445</v>
      </c>
      <c r="E82" t="s">
        <v>445</v>
      </c>
      <c r="CK82" s="10"/>
      <c r="CL82" s="10"/>
      <c r="CM82" s="10"/>
      <c r="CN82" s="10"/>
      <c r="CO82" s="10"/>
      <c r="CP82" s="10"/>
      <c r="DJ82" s="10"/>
      <c r="DK82" s="10"/>
      <c r="DL82" s="10"/>
      <c r="DM82" s="10"/>
      <c r="DN82" s="10"/>
      <c r="DO82" s="10"/>
      <c r="DQ82" s="10"/>
      <c r="DR82" s="10"/>
      <c r="DS82" s="10"/>
      <c r="DT82" s="10"/>
      <c r="DU82" s="10"/>
      <c r="DV82" s="10"/>
      <c r="DW82" s="10"/>
      <c r="DX82" s="10"/>
      <c r="DY82" s="10"/>
      <c r="DZ82" s="10"/>
      <c r="EA82" s="10"/>
      <c r="EB82" s="10"/>
      <c r="EC82" s="10"/>
      <c r="ED82" s="10"/>
      <c r="EE82" s="10"/>
      <c r="EJ82" s="10"/>
      <c r="EL82" s="10"/>
      <c r="EM82" s="10"/>
      <c r="EN82" s="10"/>
      <c r="EO82" s="10"/>
      <c r="EP82" s="10"/>
      <c r="EQ82" s="10"/>
      <c r="ER82" s="10"/>
      <c r="ES82" s="10"/>
      <c r="ET82" s="10"/>
      <c r="EU82" s="10"/>
      <c r="EV82" s="10"/>
      <c r="EW82" s="10"/>
      <c r="EX82" s="10"/>
      <c r="EZ82" s="10"/>
      <c r="FJ82" s="10"/>
      <c r="FK82" s="10"/>
      <c r="FQ82" s="10"/>
      <c r="FS82" s="10"/>
      <c r="FV82" s="10"/>
      <c r="FW82" s="10"/>
      <c r="FX82" s="10"/>
      <c r="FY82" s="10"/>
      <c r="GE82" s="10"/>
      <c r="GP82" s="10"/>
      <c r="GR82" s="10"/>
      <c r="GV82" s="10"/>
      <c r="GW82" s="10"/>
      <c r="GX82" s="10"/>
      <c r="GY82" s="10"/>
      <c r="HB82" s="10"/>
      <c r="HC82" s="10"/>
      <c r="HD82" s="10"/>
      <c r="HE82" s="10"/>
      <c r="HF82" s="10"/>
      <c r="HG82" s="10"/>
      <c r="HH82" s="10"/>
      <c r="HK82" s="10"/>
      <c r="HL82" s="10"/>
    </row>
    <row r="83" spans="1:220" x14ac:dyDescent="0.2">
      <c r="A83" t="s">
        <v>16</v>
      </c>
      <c r="D83" t="s">
        <v>446</v>
      </c>
      <c r="E83" t="s">
        <v>446</v>
      </c>
      <c r="CK83" s="10"/>
      <c r="CL83" s="10"/>
      <c r="CM83" s="10"/>
      <c r="CN83" s="10"/>
      <c r="CO83" s="10"/>
      <c r="CP83" s="10"/>
      <c r="DJ83" s="10"/>
      <c r="DK83" s="10"/>
      <c r="DL83" s="10"/>
      <c r="DM83" s="10"/>
      <c r="DN83" s="10"/>
      <c r="DO83" s="10"/>
      <c r="DQ83" s="10"/>
      <c r="DR83" s="10"/>
      <c r="DS83" s="10"/>
      <c r="DT83" s="10"/>
      <c r="DU83" s="10"/>
      <c r="DV83" s="10"/>
      <c r="DW83" s="10"/>
      <c r="DX83" s="10"/>
      <c r="DY83" s="10"/>
      <c r="DZ83" s="10"/>
      <c r="EA83" s="10"/>
      <c r="EB83" s="10"/>
      <c r="EC83" s="10"/>
      <c r="ED83" s="10"/>
      <c r="EE83" s="10"/>
      <c r="EJ83" s="10"/>
      <c r="EL83" s="10"/>
      <c r="EM83" s="10"/>
      <c r="EN83" s="10"/>
      <c r="EO83" s="10"/>
      <c r="EP83" s="10"/>
      <c r="EQ83" s="10"/>
      <c r="ER83" s="10"/>
      <c r="ES83" s="10"/>
      <c r="ET83" s="10"/>
      <c r="EU83" s="10"/>
      <c r="EV83" s="10"/>
      <c r="EW83" s="10"/>
      <c r="EX83" s="10"/>
      <c r="EZ83" s="10"/>
      <c r="FJ83" s="10"/>
      <c r="FK83" s="10"/>
      <c r="FQ83" s="10"/>
      <c r="FS83" s="10"/>
      <c r="FV83" s="10"/>
      <c r="FW83" s="10"/>
      <c r="FX83" s="10"/>
      <c r="FY83" s="10"/>
      <c r="GE83" s="10"/>
      <c r="GP83" s="10"/>
      <c r="GR83" s="10"/>
      <c r="GV83" s="10"/>
      <c r="GW83" s="10"/>
      <c r="GX83" s="10"/>
      <c r="GY83" s="10"/>
      <c r="HB83" s="10"/>
      <c r="HC83" s="10"/>
      <c r="HD83" s="10"/>
      <c r="HE83" s="10"/>
      <c r="HF83" s="10"/>
      <c r="HG83" s="10"/>
      <c r="HH83" s="10"/>
      <c r="HK83" s="10"/>
      <c r="HL83" s="10"/>
    </row>
    <row r="84" spans="1:220" x14ac:dyDescent="0.2">
      <c r="A84" t="s">
        <v>178</v>
      </c>
      <c r="C84" s="19"/>
      <c r="D84" t="s">
        <v>447</v>
      </c>
      <c r="E84" t="s">
        <v>447</v>
      </c>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K84" s="10"/>
      <c r="CL84" s="10"/>
      <c r="CM84" s="10"/>
      <c r="CN84" s="10"/>
      <c r="CO84" s="10"/>
      <c r="CP84" s="10"/>
      <c r="DJ84" s="10"/>
      <c r="DK84" s="10"/>
      <c r="DL84" s="10"/>
      <c r="DM84" s="10"/>
      <c r="DN84" s="10"/>
      <c r="DO84" s="10"/>
      <c r="DQ84" s="10"/>
      <c r="DR84" s="10"/>
      <c r="DS84" s="10"/>
      <c r="DT84" s="10"/>
      <c r="DU84" s="10"/>
      <c r="DV84" s="10"/>
      <c r="DW84" s="10"/>
      <c r="DX84" s="10"/>
      <c r="DY84" s="10"/>
      <c r="DZ84" s="10"/>
      <c r="EA84" s="10"/>
      <c r="EB84" s="10"/>
      <c r="EC84" s="10"/>
      <c r="ED84" s="10"/>
      <c r="EE84" s="10"/>
      <c r="EJ84" s="10"/>
      <c r="EL84" s="10"/>
      <c r="EM84" s="10"/>
      <c r="EN84" s="10"/>
      <c r="EO84" s="10"/>
      <c r="EP84" s="10"/>
      <c r="EQ84" s="10"/>
      <c r="ER84" s="10"/>
      <c r="ES84" s="10"/>
      <c r="ET84" s="10"/>
      <c r="EU84" s="10"/>
      <c r="EV84" s="10"/>
      <c r="EW84" s="10"/>
      <c r="EX84" s="10"/>
      <c r="EZ84" s="10"/>
      <c r="FJ84" s="10"/>
      <c r="FK84" s="10"/>
      <c r="FQ84" s="10"/>
      <c r="FS84" s="10"/>
      <c r="FV84" s="10"/>
      <c r="FW84" s="10"/>
      <c r="FX84" s="10"/>
      <c r="FY84" s="10"/>
      <c r="GE84" s="10"/>
      <c r="GP84" s="10"/>
      <c r="GR84" s="10"/>
      <c r="GV84" s="10"/>
      <c r="GW84" s="10"/>
      <c r="GX84" s="10"/>
      <c r="GY84" s="10"/>
      <c r="HB84" s="10"/>
      <c r="HC84" s="10"/>
      <c r="HD84" s="10"/>
      <c r="HE84" s="10"/>
      <c r="HF84" s="10"/>
      <c r="HG84" s="10"/>
      <c r="HH84" s="10"/>
      <c r="HK84" s="10"/>
      <c r="HL84" s="10"/>
    </row>
    <row r="85" spans="1:220" x14ac:dyDescent="0.2">
      <c r="A85" t="s">
        <v>17</v>
      </c>
      <c r="C85" s="19"/>
      <c r="D85" t="s">
        <v>448</v>
      </c>
      <c r="E85" t="s">
        <v>448</v>
      </c>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K85" s="10"/>
      <c r="CL85" s="10"/>
      <c r="CM85" s="10"/>
      <c r="CN85" s="10"/>
      <c r="CO85" s="10"/>
      <c r="CP85" s="10"/>
      <c r="DJ85" s="10"/>
      <c r="DK85" s="10"/>
      <c r="DL85" s="10"/>
      <c r="DM85" s="10"/>
      <c r="DN85" s="10"/>
      <c r="DO85" s="10"/>
      <c r="DQ85" s="10"/>
      <c r="DR85" s="10"/>
      <c r="DS85" s="10"/>
      <c r="DT85" s="10"/>
      <c r="DU85" s="10"/>
      <c r="DV85" s="10"/>
      <c r="DW85" s="10"/>
      <c r="DX85" s="10"/>
      <c r="DY85" s="10"/>
      <c r="DZ85" s="10"/>
      <c r="EA85" s="10"/>
      <c r="EB85" s="10"/>
      <c r="EC85" s="10"/>
      <c r="ED85" s="10"/>
      <c r="EE85" s="10"/>
      <c r="EJ85" s="10"/>
      <c r="EL85" s="10"/>
      <c r="EM85" s="10"/>
      <c r="EN85" s="10"/>
      <c r="EO85" s="10"/>
      <c r="EP85" s="10"/>
      <c r="EQ85" s="10"/>
      <c r="ER85" s="10"/>
      <c r="ES85" s="10"/>
      <c r="ET85" s="10"/>
      <c r="EU85" s="10"/>
      <c r="EV85" s="10"/>
      <c r="EW85" s="10"/>
      <c r="EX85" s="10"/>
      <c r="EZ85" s="10"/>
      <c r="FJ85" s="10"/>
      <c r="FK85" s="10"/>
      <c r="FQ85" s="10"/>
      <c r="FS85" s="10"/>
      <c r="FV85" s="10"/>
      <c r="FW85" s="10"/>
      <c r="FX85" s="10"/>
      <c r="FY85" s="10"/>
      <c r="GE85" s="10"/>
      <c r="GP85" s="10"/>
      <c r="GR85" s="10"/>
      <c r="GV85" s="10"/>
      <c r="GW85" s="10"/>
      <c r="GX85" s="10"/>
      <c r="GY85" s="10"/>
      <c r="HB85" s="10"/>
      <c r="HC85" s="10"/>
      <c r="HD85" s="10"/>
      <c r="HE85" s="10"/>
      <c r="HF85" s="10"/>
      <c r="HG85" s="10"/>
      <c r="HH85" s="10"/>
      <c r="HK85" s="10"/>
      <c r="HL85" s="10"/>
    </row>
    <row r="86" spans="1:220" x14ac:dyDescent="0.2">
      <c r="A86" t="s">
        <v>18</v>
      </c>
      <c r="C86" s="19"/>
      <c r="D86" t="s">
        <v>449</v>
      </c>
      <c r="E86" t="s">
        <v>449</v>
      </c>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K86" s="10"/>
      <c r="CL86" s="10"/>
      <c r="CM86" s="10"/>
      <c r="CN86" s="10"/>
      <c r="CO86" s="10"/>
      <c r="CP86" s="10"/>
      <c r="DJ86" s="10"/>
      <c r="DK86" s="10"/>
      <c r="DL86" s="10"/>
      <c r="DM86" s="10"/>
      <c r="DN86" s="10"/>
      <c r="DO86" s="10"/>
      <c r="DQ86" s="10"/>
      <c r="DR86" s="10"/>
      <c r="DS86" s="10"/>
      <c r="DT86" s="10"/>
      <c r="DU86" s="10"/>
      <c r="DV86" s="10"/>
      <c r="DW86" s="10"/>
      <c r="DX86" s="10"/>
      <c r="DY86" s="10"/>
      <c r="DZ86" s="10"/>
      <c r="EA86" s="10"/>
      <c r="EB86" s="10"/>
      <c r="EC86" s="10"/>
      <c r="ED86" s="10"/>
      <c r="EE86" s="10"/>
      <c r="EJ86" s="10"/>
      <c r="EL86" s="10"/>
      <c r="EM86" s="10"/>
      <c r="EN86" s="10"/>
      <c r="EO86" s="10"/>
      <c r="EP86" s="10"/>
      <c r="EQ86" s="10"/>
      <c r="ER86" s="10"/>
      <c r="ES86" s="10"/>
      <c r="ET86" s="10"/>
      <c r="EU86" s="10"/>
      <c r="EV86" s="10"/>
      <c r="EW86" s="10"/>
      <c r="EX86" s="10"/>
      <c r="EZ86" s="10"/>
      <c r="FJ86" s="10"/>
      <c r="FK86" s="10"/>
      <c r="FQ86" s="10"/>
      <c r="FS86" s="10"/>
      <c r="FV86" s="10"/>
      <c r="FW86" s="10"/>
      <c r="FX86" s="10"/>
      <c r="FY86" s="10"/>
      <c r="GE86" s="10"/>
      <c r="GP86" s="10"/>
      <c r="GR86" s="10"/>
      <c r="GV86" s="10"/>
      <c r="GW86" s="10"/>
      <c r="GX86" s="10"/>
      <c r="GY86" s="10"/>
      <c r="HB86" s="10"/>
      <c r="HC86" s="10"/>
      <c r="HD86" s="10"/>
      <c r="HE86" s="10"/>
      <c r="HF86" s="10"/>
      <c r="HG86" s="10"/>
      <c r="HH86" s="10"/>
      <c r="HK86" s="10"/>
      <c r="HL86" s="10"/>
    </row>
    <row r="87" spans="1:220" x14ac:dyDescent="0.2">
      <c r="A87" t="s">
        <v>179</v>
      </c>
      <c r="D87" t="s">
        <v>450</v>
      </c>
      <c r="E87" t="s">
        <v>450</v>
      </c>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K87" s="10"/>
      <c r="CL87" s="10"/>
      <c r="CM87" s="10"/>
      <c r="CN87" s="10"/>
      <c r="CO87" s="10"/>
      <c r="CP87" s="10"/>
      <c r="DJ87" s="10"/>
      <c r="DK87" s="10"/>
      <c r="DL87" s="10"/>
      <c r="DM87" s="10"/>
      <c r="DN87" s="10"/>
      <c r="DO87" s="10"/>
      <c r="DQ87" s="10"/>
      <c r="DR87" s="10"/>
      <c r="DS87" s="10"/>
      <c r="DT87" s="10"/>
      <c r="DU87" s="10"/>
      <c r="DV87" s="10"/>
      <c r="DW87" s="10"/>
      <c r="DX87" s="10"/>
      <c r="DY87" s="10"/>
      <c r="DZ87" s="10"/>
      <c r="EA87" s="10"/>
      <c r="EB87" s="10"/>
      <c r="EC87" s="10"/>
      <c r="ED87" s="10"/>
      <c r="EE87" s="10"/>
      <c r="EJ87" s="10"/>
      <c r="EL87" s="10"/>
      <c r="EM87" s="10"/>
      <c r="EN87" s="10"/>
      <c r="EO87" s="10"/>
      <c r="EP87" s="10"/>
      <c r="EQ87" s="10"/>
      <c r="ER87" s="10"/>
      <c r="ES87" s="10"/>
      <c r="ET87" s="10"/>
      <c r="EU87" s="10"/>
      <c r="EV87" s="10"/>
      <c r="EW87" s="10"/>
      <c r="EX87" s="10"/>
      <c r="EZ87" s="10"/>
      <c r="FJ87" s="10"/>
      <c r="FK87" s="10"/>
      <c r="FQ87" s="10"/>
      <c r="FS87" s="10"/>
      <c r="FV87" s="10"/>
      <c r="FW87" s="10"/>
      <c r="FX87" s="10"/>
      <c r="FY87" s="10"/>
      <c r="GE87" s="10"/>
      <c r="GP87" s="10"/>
      <c r="GR87" s="10"/>
      <c r="GV87" s="10"/>
      <c r="GW87" s="10"/>
      <c r="GX87" s="10"/>
      <c r="GY87" s="10"/>
      <c r="HB87" s="10"/>
      <c r="HC87" s="10"/>
      <c r="HD87" s="10"/>
      <c r="HE87" s="10"/>
      <c r="HF87" s="10"/>
      <c r="HG87" s="10"/>
      <c r="HH87" s="10"/>
      <c r="HK87" s="10"/>
      <c r="HL87" s="10"/>
    </row>
    <row r="88" spans="1:220" x14ac:dyDescent="0.2">
      <c r="A88" t="s">
        <v>19</v>
      </c>
      <c r="D88" t="s">
        <v>451</v>
      </c>
      <c r="E88" t="s">
        <v>451</v>
      </c>
      <c r="CK88" s="10"/>
      <c r="CL88" s="10"/>
      <c r="CM88" s="10"/>
      <c r="CN88" s="10"/>
      <c r="CO88" s="10"/>
      <c r="CP88" s="10"/>
      <c r="DJ88" s="10"/>
      <c r="DK88" s="10"/>
      <c r="DL88" s="10"/>
      <c r="DM88" s="10"/>
      <c r="DN88" s="10"/>
      <c r="DO88" s="10"/>
      <c r="DQ88" s="10"/>
      <c r="DR88" s="10"/>
      <c r="DS88" s="10"/>
      <c r="DT88" s="10"/>
      <c r="DU88" s="10"/>
      <c r="DV88" s="10"/>
      <c r="DW88" s="10"/>
      <c r="DX88" s="10"/>
      <c r="DY88" s="10"/>
      <c r="DZ88" s="10"/>
      <c r="EA88" s="10"/>
      <c r="EB88" s="10"/>
      <c r="EC88" s="10"/>
      <c r="ED88" s="10"/>
      <c r="EE88" s="10"/>
      <c r="EJ88" s="10"/>
      <c r="EL88" s="10"/>
      <c r="EM88" s="10"/>
      <c r="EN88" s="10"/>
      <c r="EO88" s="10"/>
      <c r="EP88" s="10"/>
      <c r="EQ88" s="10"/>
      <c r="ER88" s="10"/>
      <c r="ES88" s="10"/>
      <c r="ET88" s="10"/>
      <c r="EU88" s="10"/>
      <c r="EV88" s="10"/>
      <c r="EW88" s="10"/>
      <c r="EX88" s="10"/>
      <c r="EZ88" s="10"/>
      <c r="FJ88" s="10"/>
      <c r="FK88" s="10"/>
      <c r="FQ88" s="10"/>
      <c r="FS88" s="10"/>
      <c r="FV88" s="10"/>
      <c r="FW88" s="10"/>
      <c r="FX88" s="10"/>
      <c r="FY88" s="10"/>
      <c r="GE88" s="10"/>
      <c r="GP88" s="10"/>
      <c r="GR88" s="10"/>
      <c r="GV88" s="10"/>
      <c r="GW88" s="10"/>
      <c r="GX88" s="10"/>
      <c r="GY88" s="10"/>
      <c r="HB88" s="10"/>
      <c r="HC88" s="10"/>
      <c r="HD88" s="10"/>
      <c r="HE88" s="10"/>
      <c r="HF88" s="10"/>
      <c r="HG88" s="10"/>
      <c r="HH88" s="10"/>
      <c r="HK88" s="10"/>
      <c r="HL88" s="10"/>
    </row>
    <row r="89" spans="1:220" x14ac:dyDescent="0.2">
      <c r="A89" t="s">
        <v>23</v>
      </c>
      <c r="D89" t="s">
        <v>452</v>
      </c>
      <c r="E89" t="s">
        <v>452</v>
      </c>
      <c r="CK89" s="10"/>
      <c r="CL89" s="10"/>
      <c r="CM89" s="10"/>
      <c r="CN89" s="10"/>
      <c r="CO89" s="10"/>
      <c r="CP89" s="10"/>
      <c r="DJ89" s="10"/>
      <c r="DK89" s="10"/>
      <c r="DL89" s="10"/>
      <c r="DM89" s="10"/>
      <c r="DN89" s="10"/>
      <c r="DO89" s="10"/>
      <c r="DQ89" s="10"/>
      <c r="DR89" s="10"/>
      <c r="DS89" s="10"/>
      <c r="DT89" s="10"/>
      <c r="DU89" s="10"/>
      <c r="DV89" s="10"/>
      <c r="DW89" s="10"/>
      <c r="DX89" s="10"/>
      <c r="DY89" s="10"/>
      <c r="DZ89" s="10"/>
      <c r="EA89" s="10"/>
      <c r="EB89" s="10"/>
      <c r="EC89" s="10"/>
      <c r="ED89" s="10"/>
      <c r="EE89" s="10"/>
      <c r="EJ89" s="10"/>
      <c r="EL89" s="10"/>
      <c r="EM89" s="10"/>
      <c r="EN89" s="10"/>
      <c r="EO89" s="10"/>
      <c r="EP89" s="10"/>
      <c r="EQ89" s="10"/>
      <c r="ER89" s="10"/>
      <c r="ES89" s="10"/>
      <c r="ET89" s="10"/>
      <c r="EU89" s="10"/>
      <c r="EV89" s="10"/>
      <c r="EW89" s="10"/>
      <c r="EX89" s="10"/>
      <c r="EZ89" s="10"/>
      <c r="FJ89" s="10"/>
      <c r="FK89" s="10"/>
      <c r="FQ89" s="10"/>
      <c r="FS89" s="10"/>
      <c r="FV89" s="10"/>
      <c r="FW89" s="10"/>
      <c r="FX89" s="10"/>
      <c r="FY89" s="10"/>
      <c r="GE89" s="10"/>
      <c r="GP89" s="10"/>
      <c r="GR89" s="10"/>
      <c r="GV89" s="10"/>
      <c r="GW89" s="10"/>
      <c r="GX89" s="10"/>
      <c r="GY89" s="10"/>
      <c r="HB89" s="10"/>
      <c r="HC89" s="10"/>
      <c r="HD89" s="10"/>
      <c r="HE89" s="10"/>
      <c r="HF89" s="10"/>
      <c r="HG89" s="10"/>
      <c r="HH89" s="10"/>
      <c r="HK89" s="10"/>
      <c r="HL89" s="10"/>
    </row>
    <row r="90" spans="1:220" x14ac:dyDescent="0.2">
      <c r="A90" t="s">
        <v>24</v>
      </c>
      <c r="D90" t="s">
        <v>453</v>
      </c>
      <c r="E90" t="s">
        <v>453</v>
      </c>
      <c r="CK90" s="10"/>
      <c r="CL90" s="10"/>
      <c r="CM90" s="10"/>
      <c r="CN90" s="10"/>
      <c r="CO90" s="10"/>
      <c r="CP90" s="10"/>
      <c r="DJ90" s="10"/>
      <c r="DK90" s="10"/>
      <c r="DL90" s="10"/>
      <c r="DM90" s="10"/>
      <c r="DN90" s="10"/>
      <c r="DO90" s="10"/>
      <c r="DQ90" s="10"/>
      <c r="DR90" s="10"/>
      <c r="DS90" s="10"/>
      <c r="DT90" s="10"/>
      <c r="DU90" s="10"/>
      <c r="DV90" s="10"/>
      <c r="DW90" s="10"/>
      <c r="DX90" s="10"/>
      <c r="DY90" s="10"/>
      <c r="DZ90" s="10"/>
      <c r="EA90" s="10"/>
      <c r="EB90" s="10"/>
      <c r="EC90" s="10"/>
      <c r="ED90" s="10"/>
      <c r="EE90" s="10"/>
      <c r="EJ90" s="10"/>
      <c r="EL90" s="10"/>
      <c r="EM90" s="10"/>
      <c r="EN90" s="10"/>
      <c r="EO90" s="10"/>
      <c r="EP90" s="10"/>
      <c r="EQ90" s="10"/>
      <c r="ER90" s="10"/>
      <c r="ES90" s="10"/>
      <c r="ET90" s="10"/>
      <c r="EU90" s="10"/>
      <c r="EV90" s="10"/>
      <c r="EW90" s="10"/>
      <c r="EX90" s="10"/>
      <c r="EZ90" s="10"/>
      <c r="FJ90" s="10"/>
      <c r="FK90" s="10"/>
      <c r="FQ90" s="10"/>
      <c r="FS90" s="10"/>
      <c r="FV90" s="10"/>
      <c r="FW90" s="10"/>
      <c r="FX90" s="10"/>
      <c r="FY90" s="10"/>
      <c r="GE90" s="10"/>
      <c r="GP90" s="10"/>
      <c r="GR90" s="10"/>
      <c r="GV90" s="10"/>
      <c r="GW90" s="10"/>
      <c r="GX90" s="10"/>
      <c r="GY90" s="10"/>
      <c r="HB90" s="10"/>
      <c r="HC90" s="10"/>
      <c r="HD90" s="10"/>
      <c r="HE90" s="10"/>
      <c r="HF90" s="10"/>
      <c r="HG90" s="10"/>
      <c r="HH90" s="10"/>
      <c r="HK90" s="10"/>
      <c r="HL90" s="10"/>
    </row>
    <row r="91" spans="1:220" x14ac:dyDescent="0.2">
      <c r="A91" t="s">
        <v>25</v>
      </c>
      <c r="D91" t="s">
        <v>454</v>
      </c>
      <c r="E91" t="s">
        <v>454</v>
      </c>
      <c r="CK91" s="10"/>
      <c r="CL91" s="10"/>
      <c r="CM91" s="10"/>
      <c r="CN91" s="10"/>
      <c r="CO91" s="10"/>
      <c r="CP91" s="10"/>
      <c r="DJ91" s="10"/>
      <c r="DK91" s="10"/>
      <c r="DL91" s="10"/>
      <c r="DM91" s="10"/>
      <c r="DN91" s="10"/>
      <c r="DO91" s="10"/>
      <c r="DQ91" s="10"/>
      <c r="DR91" s="10"/>
      <c r="DS91" s="10"/>
      <c r="DT91" s="10"/>
      <c r="DU91" s="10"/>
      <c r="DV91" s="10"/>
      <c r="DW91" s="10"/>
      <c r="DX91" s="10"/>
      <c r="DY91" s="10"/>
      <c r="DZ91" s="10"/>
      <c r="EA91" s="10"/>
      <c r="EB91" s="10"/>
      <c r="EC91" s="10"/>
      <c r="ED91" s="10"/>
      <c r="EE91" s="10"/>
      <c r="EJ91" s="10"/>
      <c r="EL91" s="10"/>
      <c r="EM91" s="10"/>
      <c r="EN91" s="10"/>
      <c r="EO91" s="10"/>
      <c r="EP91" s="10"/>
      <c r="EQ91" s="10"/>
      <c r="ER91" s="10"/>
      <c r="ES91" s="10"/>
      <c r="ET91" s="10"/>
      <c r="EU91" s="10"/>
      <c r="EV91" s="10"/>
      <c r="EW91" s="10"/>
      <c r="EX91" s="10"/>
      <c r="EZ91" s="10"/>
      <c r="FJ91" s="10"/>
      <c r="FK91" s="10"/>
      <c r="FQ91" s="10"/>
      <c r="FS91" s="10"/>
      <c r="FV91" s="10"/>
      <c r="FW91" s="10"/>
      <c r="FX91" s="10"/>
      <c r="FY91" s="10"/>
      <c r="GE91" s="10"/>
      <c r="GP91" s="10"/>
      <c r="GR91" s="10"/>
      <c r="GV91" s="10"/>
      <c r="GW91" s="10"/>
      <c r="GX91" s="10"/>
      <c r="GY91" s="10"/>
      <c r="HB91" s="10"/>
      <c r="HC91" s="10"/>
      <c r="HD91" s="10"/>
      <c r="HE91" s="10"/>
      <c r="HF91" s="10"/>
      <c r="HG91" s="10"/>
      <c r="HH91" s="10"/>
      <c r="HK91" s="10"/>
      <c r="HL91" s="10"/>
    </row>
    <row r="92" spans="1:220" x14ac:dyDescent="0.2">
      <c r="A92" t="s">
        <v>26</v>
      </c>
      <c r="D92" t="s">
        <v>455</v>
      </c>
      <c r="E92" t="s">
        <v>455</v>
      </c>
      <c r="CK92" s="10"/>
      <c r="CL92" s="10"/>
      <c r="CM92" s="10"/>
      <c r="CN92" s="10"/>
      <c r="CO92" s="10"/>
      <c r="CP92" s="10"/>
      <c r="DJ92" s="10"/>
      <c r="DK92" s="10"/>
      <c r="DL92" s="10"/>
      <c r="DM92" s="10"/>
      <c r="DN92" s="10"/>
      <c r="DO92" s="10"/>
      <c r="DQ92" s="10"/>
      <c r="DR92" s="10"/>
      <c r="DS92" s="10"/>
      <c r="DT92" s="10"/>
      <c r="DU92" s="10"/>
      <c r="DV92" s="10"/>
      <c r="DW92" s="10"/>
      <c r="DX92" s="10"/>
      <c r="DY92" s="10"/>
      <c r="DZ92" s="10"/>
      <c r="EA92" s="10"/>
      <c r="EB92" s="10"/>
      <c r="EC92" s="10"/>
      <c r="ED92" s="10"/>
      <c r="EE92" s="10"/>
      <c r="EJ92" s="10"/>
      <c r="EL92" s="10"/>
      <c r="EM92" s="10"/>
      <c r="EN92" s="10"/>
      <c r="EO92" s="10"/>
      <c r="EP92" s="10"/>
      <c r="EQ92" s="10"/>
      <c r="ER92" s="10"/>
      <c r="ES92" s="10"/>
      <c r="ET92" s="10"/>
      <c r="EU92" s="10"/>
      <c r="EV92" s="10"/>
      <c r="EW92" s="10"/>
      <c r="EX92" s="10"/>
      <c r="EZ92" s="10"/>
      <c r="FJ92" s="10"/>
      <c r="FK92" s="10"/>
      <c r="FQ92" s="10"/>
      <c r="FS92" s="10"/>
      <c r="FV92" s="10"/>
      <c r="FW92" s="10"/>
      <c r="FX92" s="10"/>
      <c r="FY92" s="10"/>
      <c r="GE92" s="10"/>
      <c r="GP92" s="10"/>
      <c r="GR92" s="10"/>
      <c r="GV92" s="10"/>
      <c r="GW92" s="10"/>
      <c r="GX92" s="10"/>
      <c r="GY92" s="10"/>
      <c r="HB92" s="10"/>
      <c r="HC92" s="10"/>
      <c r="HD92" s="10"/>
      <c r="HE92" s="10"/>
      <c r="HF92" s="10"/>
      <c r="HG92" s="10"/>
      <c r="HH92" s="10"/>
      <c r="HK92" s="10"/>
      <c r="HL92" s="10"/>
    </row>
    <row r="93" spans="1:220" x14ac:dyDescent="0.2">
      <c r="A93" t="s">
        <v>27</v>
      </c>
      <c r="D93" t="s">
        <v>456</v>
      </c>
      <c r="E93" t="s">
        <v>456</v>
      </c>
      <c r="CK93" s="10"/>
      <c r="CL93" s="10"/>
      <c r="CM93" s="10"/>
      <c r="CN93" s="10"/>
      <c r="CO93" s="10"/>
      <c r="CP93" s="10"/>
      <c r="DJ93" s="10"/>
      <c r="DK93" s="10"/>
      <c r="DL93" s="10"/>
      <c r="DM93" s="10"/>
      <c r="DN93" s="10"/>
      <c r="DO93" s="10"/>
      <c r="DQ93" s="10"/>
      <c r="DR93" s="10"/>
      <c r="DS93" s="10"/>
      <c r="DT93" s="10"/>
      <c r="DU93" s="10"/>
      <c r="DV93" s="10"/>
      <c r="DW93" s="10"/>
      <c r="DX93" s="10"/>
      <c r="DY93" s="10"/>
      <c r="DZ93" s="10"/>
      <c r="EA93" s="10"/>
      <c r="EB93" s="10"/>
      <c r="EC93" s="10"/>
      <c r="ED93" s="10"/>
      <c r="EE93" s="10"/>
      <c r="EJ93" s="10"/>
      <c r="EL93" s="10"/>
      <c r="EM93" s="10"/>
      <c r="EN93" s="10"/>
      <c r="EO93" s="10"/>
      <c r="EP93" s="10"/>
      <c r="EQ93" s="10"/>
      <c r="ER93" s="10"/>
      <c r="ES93" s="10"/>
      <c r="ET93" s="10"/>
      <c r="EU93" s="10"/>
      <c r="EV93" s="10"/>
      <c r="EW93" s="10"/>
      <c r="EX93" s="10"/>
      <c r="EZ93" s="10"/>
      <c r="FJ93" s="10"/>
      <c r="FK93" s="10"/>
      <c r="FQ93" s="10"/>
      <c r="FS93" s="10"/>
      <c r="FV93" s="10"/>
      <c r="FW93" s="10"/>
      <c r="FX93" s="10"/>
      <c r="FY93" s="10"/>
      <c r="GE93" s="10"/>
      <c r="GP93" s="10"/>
      <c r="GR93" s="10"/>
      <c r="GV93" s="10"/>
      <c r="GW93" s="10"/>
      <c r="GX93" s="10"/>
      <c r="GY93" s="10"/>
      <c r="HB93" s="10"/>
      <c r="HC93" s="10"/>
      <c r="HD93" s="10"/>
      <c r="HE93" s="10"/>
      <c r="HF93" s="10"/>
      <c r="HG93" s="10"/>
      <c r="HH93" s="10"/>
      <c r="HK93" s="10"/>
      <c r="HL93" s="10"/>
    </row>
    <row r="94" spans="1:220" x14ac:dyDescent="0.2">
      <c r="A94" t="s">
        <v>28</v>
      </c>
      <c r="D94" t="s">
        <v>457</v>
      </c>
      <c r="E94" t="s">
        <v>457</v>
      </c>
      <c r="CK94" s="10"/>
      <c r="CL94" s="10"/>
      <c r="CM94" s="10"/>
      <c r="CN94" s="10"/>
      <c r="CO94" s="10"/>
      <c r="CP94" s="10"/>
      <c r="DJ94" s="10"/>
      <c r="DK94" s="10"/>
      <c r="DL94" s="10"/>
      <c r="DM94" s="10"/>
      <c r="DN94" s="10"/>
      <c r="DO94" s="10"/>
      <c r="DQ94" s="10"/>
      <c r="DR94" s="10"/>
      <c r="DS94" s="10"/>
      <c r="DT94" s="10"/>
      <c r="DU94" s="10"/>
      <c r="DV94" s="10"/>
      <c r="DW94" s="10"/>
      <c r="DX94" s="10"/>
      <c r="DY94" s="10"/>
      <c r="DZ94" s="10"/>
      <c r="EA94" s="10"/>
      <c r="EB94" s="10"/>
      <c r="EC94" s="10"/>
      <c r="ED94" s="10"/>
      <c r="EE94" s="10"/>
      <c r="EJ94" s="10"/>
      <c r="EL94" s="10"/>
      <c r="EM94" s="10"/>
      <c r="EN94" s="10"/>
      <c r="EO94" s="10"/>
      <c r="EP94" s="10"/>
      <c r="EQ94" s="10"/>
      <c r="ER94" s="10"/>
      <c r="ES94" s="10"/>
      <c r="ET94" s="10"/>
      <c r="EU94" s="10"/>
      <c r="EV94" s="10"/>
      <c r="EW94" s="10"/>
      <c r="EX94" s="10"/>
      <c r="EZ94" s="10"/>
      <c r="FJ94" s="10"/>
      <c r="FK94" s="10"/>
      <c r="FQ94" s="10"/>
      <c r="FS94" s="10"/>
      <c r="FV94" s="10"/>
      <c r="FW94" s="10"/>
      <c r="FX94" s="10"/>
      <c r="FY94" s="10"/>
      <c r="GE94" s="10"/>
      <c r="GP94" s="10"/>
      <c r="GR94" s="10"/>
      <c r="GV94" s="10"/>
      <c r="GW94" s="10"/>
      <c r="GX94" s="10"/>
      <c r="GY94" s="10"/>
      <c r="HB94" s="10"/>
      <c r="HC94" s="10"/>
      <c r="HD94" s="10"/>
      <c r="HE94" s="10"/>
      <c r="HF94" s="10"/>
      <c r="HG94" s="10"/>
      <c r="HH94" s="10"/>
      <c r="HK94" s="10"/>
      <c r="HL94" s="10"/>
    </row>
    <row r="95" spans="1:220" x14ac:dyDescent="0.2">
      <c r="A95" t="s">
        <v>39</v>
      </c>
      <c r="D95" t="s">
        <v>458</v>
      </c>
      <c r="E95" t="s">
        <v>458</v>
      </c>
      <c r="CK95" s="10"/>
      <c r="CL95" s="10"/>
      <c r="CM95" s="10"/>
      <c r="CN95" s="10"/>
      <c r="CO95" s="10"/>
      <c r="CP95" s="10"/>
      <c r="DJ95" s="10"/>
      <c r="DK95" s="10"/>
      <c r="DL95" s="10"/>
      <c r="DM95" s="10"/>
      <c r="DN95" s="10"/>
      <c r="DO95" s="10"/>
      <c r="DQ95" s="10"/>
      <c r="DR95" s="10"/>
      <c r="DS95" s="10"/>
      <c r="DT95" s="10"/>
      <c r="DU95" s="10"/>
      <c r="DV95" s="10"/>
      <c r="DW95" s="10"/>
      <c r="DX95" s="10"/>
      <c r="DY95" s="10"/>
      <c r="DZ95" s="10"/>
      <c r="EA95" s="10"/>
      <c r="EB95" s="10"/>
      <c r="EC95" s="10"/>
      <c r="ED95" s="10"/>
      <c r="EE95" s="10"/>
      <c r="EJ95" s="10"/>
      <c r="EL95" s="10"/>
      <c r="EM95" s="10"/>
      <c r="EN95" s="10"/>
      <c r="EO95" s="10"/>
      <c r="EP95" s="10"/>
      <c r="EQ95" s="10"/>
      <c r="ER95" s="10"/>
      <c r="ES95" s="10"/>
      <c r="ET95" s="10"/>
      <c r="EU95" s="10"/>
      <c r="EV95" s="10"/>
      <c r="EW95" s="10"/>
      <c r="EX95" s="10"/>
      <c r="EZ95" s="10"/>
      <c r="FJ95" s="10"/>
      <c r="FK95" s="10"/>
      <c r="FQ95" s="10"/>
      <c r="FS95" s="10"/>
      <c r="FV95" s="10"/>
      <c r="FW95" s="10"/>
      <c r="FX95" s="10"/>
      <c r="FY95" s="10"/>
      <c r="GE95" s="10"/>
      <c r="GP95" s="10"/>
      <c r="GR95" s="10"/>
      <c r="GV95" s="10"/>
      <c r="GW95" s="10"/>
      <c r="GX95" s="10"/>
      <c r="GY95" s="10"/>
      <c r="HB95" s="10"/>
      <c r="HC95" s="10"/>
      <c r="HD95" s="10"/>
      <c r="HE95" s="10"/>
      <c r="HF95" s="10"/>
      <c r="HG95" s="10"/>
      <c r="HH95" s="10"/>
      <c r="HK95" s="10"/>
      <c r="HL95" s="10"/>
    </row>
    <row r="96" spans="1:220" x14ac:dyDescent="0.2">
      <c r="A96" t="s">
        <v>40</v>
      </c>
      <c r="D96" t="s">
        <v>447</v>
      </c>
      <c r="E96" t="s">
        <v>447</v>
      </c>
      <c r="CK96" s="10"/>
      <c r="CL96" s="10"/>
      <c r="CM96" s="10"/>
      <c r="CN96" s="10"/>
      <c r="CO96" s="10"/>
      <c r="CP96" s="10"/>
      <c r="DJ96" s="10"/>
      <c r="DK96" s="10"/>
      <c r="DL96" s="10"/>
      <c r="DM96" s="10"/>
      <c r="DN96" s="10"/>
      <c r="DO96" s="10"/>
      <c r="DQ96" s="10"/>
      <c r="DR96" s="10"/>
      <c r="DS96" s="10"/>
      <c r="DT96" s="10"/>
      <c r="DU96" s="10"/>
      <c r="DV96" s="10"/>
      <c r="DW96" s="10"/>
      <c r="DX96" s="10"/>
      <c r="DY96" s="10"/>
      <c r="DZ96" s="10"/>
      <c r="EA96" s="10"/>
      <c r="EB96" s="10"/>
      <c r="EC96" s="10"/>
      <c r="ED96" s="10"/>
      <c r="EE96" s="10"/>
      <c r="EJ96" s="10"/>
      <c r="EL96" s="10"/>
      <c r="EM96" s="10"/>
      <c r="EN96" s="10"/>
      <c r="EO96" s="10"/>
      <c r="EP96" s="10"/>
      <c r="EQ96" s="10"/>
      <c r="ER96" s="10"/>
      <c r="ES96" s="10"/>
      <c r="ET96" s="10"/>
      <c r="EU96" s="10"/>
      <c r="EV96" s="10"/>
      <c r="EW96" s="10"/>
      <c r="EX96" s="10"/>
      <c r="EZ96" s="10"/>
      <c r="FJ96" s="10"/>
      <c r="FK96" s="10"/>
      <c r="FQ96" s="10"/>
      <c r="FS96" s="10"/>
      <c r="FV96" s="10"/>
      <c r="FW96" s="10"/>
      <c r="FX96" s="10"/>
      <c r="FY96" s="10"/>
      <c r="GE96" s="10"/>
      <c r="GP96" s="10"/>
      <c r="GR96" s="10"/>
      <c r="GV96" s="10"/>
      <c r="GW96" s="10"/>
      <c r="GX96" s="10"/>
      <c r="GY96" s="10"/>
      <c r="HB96" s="10"/>
      <c r="HC96" s="10"/>
      <c r="HD96" s="10"/>
      <c r="HE96" s="10"/>
      <c r="HF96" s="10"/>
      <c r="HG96" s="10"/>
      <c r="HH96" s="10"/>
      <c r="HK96" s="10"/>
      <c r="HL96" s="10"/>
    </row>
    <row r="97" spans="1:220" x14ac:dyDescent="0.2">
      <c r="A97" t="s">
        <v>41</v>
      </c>
      <c r="D97" t="s">
        <v>459</v>
      </c>
      <c r="E97" t="s">
        <v>459</v>
      </c>
      <c r="CK97" s="10"/>
      <c r="CL97" s="10"/>
      <c r="CM97" s="10"/>
      <c r="CN97" s="10"/>
      <c r="CO97" s="10"/>
      <c r="CP97" s="10"/>
      <c r="DJ97" s="10"/>
      <c r="DK97" s="10"/>
      <c r="DL97" s="10"/>
      <c r="DM97" s="10"/>
      <c r="DN97" s="10"/>
      <c r="DO97" s="10"/>
      <c r="DQ97" s="10"/>
      <c r="DR97" s="10"/>
      <c r="DS97" s="10"/>
      <c r="DT97" s="10"/>
      <c r="DU97" s="10"/>
      <c r="DV97" s="10"/>
      <c r="DW97" s="10"/>
      <c r="DX97" s="10"/>
      <c r="DY97" s="10"/>
      <c r="DZ97" s="10"/>
      <c r="EA97" s="10"/>
      <c r="EB97" s="10"/>
      <c r="EC97" s="10"/>
      <c r="ED97" s="10"/>
      <c r="EE97" s="10"/>
      <c r="EJ97" s="10"/>
      <c r="EL97" s="10"/>
      <c r="EM97" s="10"/>
      <c r="EN97" s="10"/>
      <c r="EO97" s="10"/>
      <c r="EP97" s="10"/>
      <c r="EQ97" s="10"/>
      <c r="ER97" s="10"/>
      <c r="ES97" s="10"/>
      <c r="ET97" s="10"/>
      <c r="EU97" s="10"/>
      <c r="EV97" s="10"/>
      <c r="EW97" s="10"/>
      <c r="EX97" s="10"/>
      <c r="EZ97" s="10"/>
      <c r="FJ97" s="10"/>
      <c r="FK97" s="10"/>
      <c r="FQ97" s="10"/>
      <c r="FS97" s="10"/>
      <c r="FV97" s="10"/>
      <c r="FW97" s="10"/>
      <c r="FX97" s="10"/>
      <c r="FY97" s="10"/>
      <c r="GE97" s="10"/>
      <c r="GP97" s="10"/>
      <c r="GR97" s="10"/>
      <c r="GV97" s="10"/>
      <c r="GW97" s="10"/>
      <c r="GX97" s="10"/>
      <c r="GY97" s="10"/>
      <c r="HB97" s="10"/>
      <c r="HC97" s="10"/>
      <c r="HD97" s="10"/>
      <c r="HE97" s="10"/>
      <c r="HF97" s="10"/>
      <c r="HG97" s="10"/>
      <c r="HH97" s="10"/>
      <c r="HK97" s="10"/>
      <c r="HL97" s="10"/>
    </row>
    <row r="98" spans="1:220" x14ac:dyDescent="0.2">
      <c r="A98" t="s">
        <v>78</v>
      </c>
      <c r="C98" s="10"/>
      <c r="D98" s="10" t="s">
        <v>460</v>
      </c>
      <c r="E98" s="10" t="s">
        <v>460</v>
      </c>
      <c r="F98" s="10"/>
      <c r="G98" s="10"/>
      <c r="H98" s="10"/>
      <c r="I98" s="10"/>
      <c r="J98" s="10"/>
      <c r="K98" s="10"/>
      <c r="L98" s="10"/>
      <c r="M98" s="10"/>
      <c r="N98" s="10"/>
      <c r="CK98" s="10"/>
      <c r="CL98" s="10"/>
      <c r="CM98" s="10"/>
      <c r="CN98" s="10"/>
      <c r="CO98" s="10"/>
      <c r="CP98" s="10"/>
      <c r="DJ98" s="10"/>
      <c r="DK98" s="10"/>
      <c r="DL98" s="10"/>
      <c r="DM98" s="10"/>
      <c r="DN98" s="10"/>
      <c r="DO98" s="10"/>
      <c r="DQ98" s="10"/>
      <c r="DR98" s="10"/>
      <c r="DS98" s="10"/>
      <c r="DT98" s="10"/>
      <c r="DU98" s="10"/>
      <c r="DV98" s="10"/>
      <c r="DW98" s="10"/>
      <c r="DX98" s="10"/>
      <c r="DY98" s="10"/>
      <c r="DZ98" s="10"/>
      <c r="EA98" s="10"/>
      <c r="EB98" s="10"/>
      <c r="EC98" s="10"/>
      <c r="ED98" s="10"/>
      <c r="EE98" s="10"/>
      <c r="EJ98" s="10"/>
      <c r="EL98" s="10"/>
      <c r="EM98" s="10"/>
      <c r="EN98" s="10"/>
      <c r="EO98" s="10"/>
      <c r="EP98" s="10"/>
      <c r="EQ98" s="10"/>
      <c r="ER98" s="10"/>
      <c r="ES98" s="10"/>
      <c r="ET98" s="10"/>
      <c r="EU98" s="10"/>
      <c r="EV98" s="10"/>
      <c r="EW98" s="10"/>
      <c r="EX98" s="10"/>
      <c r="EZ98" s="10"/>
      <c r="FJ98" s="10"/>
      <c r="FK98" s="10"/>
      <c r="FQ98" s="10"/>
      <c r="FS98" s="10"/>
      <c r="FV98" s="10"/>
      <c r="FW98" s="10"/>
      <c r="FX98" s="10"/>
      <c r="FY98" s="10"/>
      <c r="GE98" s="10"/>
      <c r="GP98" s="10"/>
      <c r="GR98" s="10"/>
      <c r="GV98" s="10"/>
      <c r="GW98" s="10"/>
      <c r="GX98" s="10"/>
      <c r="GY98" s="10"/>
      <c r="HB98" s="10"/>
      <c r="HC98" s="10"/>
      <c r="HD98" s="10"/>
      <c r="HE98" s="10"/>
      <c r="HF98" s="10"/>
      <c r="HG98" s="10"/>
      <c r="HH98" s="10"/>
      <c r="HK98" s="10"/>
      <c r="HL98" s="10"/>
    </row>
    <row r="99" spans="1:220" x14ac:dyDescent="0.2">
      <c r="A99" t="s">
        <v>79</v>
      </c>
      <c r="C99" s="10"/>
      <c r="D99" s="10" t="s">
        <v>413</v>
      </c>
      <c r="E99" s="10" t="s">
        <v>413</v>
      </c>
      <c r="F99" s="10"/>
      <c r="G99" s="10"/>
      <c r="H99" s="10"/>
      <c r="I99" s="10"/>
      <c r="J99" s="10"/>
      <c r="K99" s="10"/>
      <c r="L99" s="10"/>
      <c r="M99" s="10"/>
      <c r="N99" s="10"/>
      <c r="CK99" s="10"/>
      <c r="CL99" s="10"/>
      <c r="CM99" s="10"/>
      <c r="CN99" s="10"/>
      <c r="CO99" s="10"/>
      <c r="CP99" s="10"/>
      <c r="DJ99" s="10"/>
      <c r="DK99" s="10"/>
      <c r="DL99" s="10"/>
      <c r="DM99" s="10"/>
      <c r="DN99" s="10"/>
      <c r="DO99" s="10"/>
      <c r="DQ99" s="10"/>
      <c r="DR99" s="10"/>
      <c r="DS99" s="10"/>
      <c r="DT99" s="10"/>
      <c r="DU99" s="10"/>
      <c r="DV99" s="10"/>
      <c r="DW99" s="10"/>
      <c r="DX99" s="10"/>
      <c r="DY99" s="10"/>
      <c r="DZ99" s="10"/>
      <c r="EA99" s="10"/>
      <c r="EB99" s="10"/>
      <c r="EC99" s="10"/>
      <c r="ED99" s="10"/>
      <c r="EE99" s="10"/>
      <c r="EJ99" s="10"/>
      <c r="EL99" s="10"/>
      <c r="EM99" s="10"/>
      <c r="EN99" s="10"/>
      <c r="EO99" s="10"/>
      <c r="EP99" s="10"/>
      <c r="EQ99" s="10"/>
      <c r="ER99" s="10"/>
      <c r="ES99" s="10"/>
      <c r="ET99" s="10"/>
      <c r="EU99" s="10"/>
      <c r="EV99" s="10"/>
      <c r="EW99" s="10"/>
      <c r="EX99" s="10"/>
      <c r="EZ99" s="10"/>
      <c r="FJ99" s="10"/>
      <c r="FK99" s="10"/>
      <c r="FQ99" s="10"/>
      <c r="FS99" s="10"/>
      <c r="FV99" s="10"/>
      <c r="FW99" s="10"/>
      <c r="FX99" s="10"/>
      <c r="FY99" s="10"/>
      <c r="GE99" s="10"/>
      <c r="GP99" s="10"/>
      <c r="GR99" s="10"/>
      <c r="GV99" s="10"/>
      <c r="GW99" s="10"/>
      <c r="GX99" s="10"/>
      <c r="GY99" s="10"/>
      <c r="HB99" s="10"/>
      <c r="HC99" s="10"/>
      <c r="HD99" s="10"/>
      <c r="HE99" s="10"/>
      <c r="HF99" s="10"/>
      <c r="HG99" s="10"/>
      <c r="HH99" s="10"/>
      <c r="HK99" s="10"/>
      <c r="HL99" s="10"/>
    </row>
    <row r="100" spans="1:220" x14ac:dyDescent="0.2">
      <c r="A100" t="s">
        <v>80</v>
      </c>
      <c r="C100" s="10"/>
      <c r="D100" s="10" t="s">
        <v>461</v>
      </c>
      <c r="E100" s="10" t="s">
        <v>461</v>
      </c>
      <c r="F100" s="10"/>
      <c r="G100" s="10"/>
      <c r="H100" s="10"/>
      <c r="I100" s="10"/>
      <c r="J100" s="10"/>
      <c r="K100" s="10"/>
      <c r="L100" s="10"/>
      <c r="M100" s="10"/>
      <c r="N100" s="10"/>
      <c r="CK100" s="10"/>
      <c r="CL100" s="10"/>
      <c r="CM100" s="10"/>
      <c r="CN100" s="10"/>
      <c r="CO100" s="10"/>
      <c r="CP100" s="10"/>
      <c r="DJ100" s="10"/>
      <c r="DK100" s="10"/>
      <c r="DL100" s="10"/>
      <c r="DM100" s="10"/>
      <c r="DN100" s="10"/>
      <c r="DO100" s="10"/>
      <c r="DQ100" s="10"/>
      <c r="DR100" s="10"/>
      <c r="DS100" s="10"/>
      <c r="DT100" s="10"/>
      <c r="DU100" s="10"/>
      <c r="DV100" s="10"/>
      <c r="DW100" s="10"/>
      <c r="DX100" s="10"/>
      <c r="DY100" s="10"/>
      <c r="DZ100" s="10"/>
      <c r="EA100" s="10"/>
      <c r="EB100" s="10"/>
      <c r="EC100" s="10"/>
      <c r="ED100" s="10"/>
      <c r="EE100" s="10"/>
      <c r="EJ100" s="10"/>
      <c r="EL100" s="10"/>
      <c r="EM100" s="10"/>
      <c r="EN100" s="10"/>
      <c r="EO100" s="10"/>
      <c r="EP100" s="10"/>
      <c r="EQ100" s="10"/>
      <c r="ER100" s="10"/>
      <c r="ES100" s="10"/>
      <c r="ET100" s="10"/>
      <c r="EU100" s="10"/>
      <c r="EV100" s="10"/>
      <c r="EW100" s="10"/>
      <c r="EX100" s="10"/>
      <c r="EZ100" s="10"/>
      <c r="FJ100" s="10"/>
      <c r="FK100" s="10"/>
      <c r="FQ100" s="10"/>
      <c r="FS100" s="10"/>
      <c r="FV100" s="10"/>
      <c r="FW100" s="10"/>
      <c r="FX100" s="10"/>
      <c r="FY100" s="10"/>
      <c r="GE100" s="10"/>
      <c r="GP100" s="10"/>
      <c r="GR100" s="10"/>
      <c r="GV100" s="10"/>
      <c r="GW100" s="10"/>
      <c r="GX100" s="10"/>
      <c r="GY100" s="10"/>
      <c r="HB100" s="10"/>
      <c r="HC100" s="10"/>
      <c r="HD100" s="10"/>
      <c r="HE100" s="10"/>
      <c r="HF100" s="10"/>
      <c r="HG100" s="10"/>
      <c r="HH100" s="10"/>
      <c r="HK100" s="10"/>
      <c r="HL100" s="10"/>
    </row>
    <row r="101" spans="1:220" x14ac:dyDescent="0.2">
      <c r="A101" t="s">
        <v>166</v>
      </c>
      <c r="C101" s="13"/>
      <c r="D101" s="10" t="s">
        <v>462</v>
      </c>
      <c r="E101" s="10" t="s">
        <v>462</v>
      </c>
      <c r="F101" s="10"/>
      <c r="G101" s="10"/>
      <c r="H101" s="10"/>
      <c r="I101" s="10"/>
      <c r="J101" s="10"/>
      <c r="K101" s="10"/>
      <c r="L101" s="10"/>
      <c r="M101" s="10"/>
      <c r="N101" s="10"/>
      <c r="CK101" s="10"/>
      <c r="CL101" s="10"/>
      <c r="CM101" s="10"/>
      <c r="CN101" s="10"/>
      <c r="CO101" s="10"/>
      <c r="CP101" s="10"/>
      <c r="DJ101" s="10"/>
      <c r="DK101" s="10"/>
      <c r="DL101" s="10"/>
      <c r="DM101" s="10"/>
      <c r="DN101" s="10"/>
      <c r="DO101" s="10"/>
      <c r="DQ101" s="10"/>
      <c r="DR101" s="10"/>
      <c r="DS101" s="10"/>
      <c r="DT101" s="10"/>
      <c r="DU101" s="10"/>
      <c r="DV101" s="10"/>
      <c r="DW101" s="10"/>
      <c r="DX101" s="10"/>
      <c r="DY101" s="10"/>
      <c r="DZ101" s="10"/>
      <c r="EA101" s="10"/>
      <c r="EB101" s="10"/>
      <c r="EC101" s="10"/>
      <c r="ED101" s="10"/>
      <c r="EE101" s="10"/>
      <c r="EJ101" s="10"/>
      <c r="EL101" s="10"/>
      <c r="EM101" s="10"/>
      <c r="EN101" s="10"/>
      <c r="EO101" s="10"/>
      <c r="EP101" s="10"/>
      <c r="EQ101" s="10"/>
      <c r="ER101" s="10"/>
      <c r="ES101" s="10"/>
      <c r="ET101" s="10"/>
      <c r="EU101" s="10"/>
      <c r="EV101" s="10"/>
      <c r="EW101" s="10"/>
      <c r="EX101" s="10"/>
      <c r="EZ101" s="10"/>
      <c r="FJ101" s="10"/>
      <c r="FK101" s="10"/>
      <c r="FQ101" s="10"/>
      <c r="FS101" s="10"/>
      <c r="FV101" s="10"/>
      <c r="FW101" s="10"/>
      <c r="FX101" s="10"/>
      <c r="FY101" s="10"/>
      <c r="GE101" s="10"/>
      <c r="GP101" s="10"/>
      <c r="GR101" s="10"/>
      <c r="GV101" s="10"/>
      <c r="GW101" s="10"/>
      <c r="GX101" s="10"/>
      <c r="GY101" s="10"/>
      <c r="HB101" s="10"/>
      <c r="HC101" s="10"/>
      <c r="HD101" s="10"/>
      <c r="HE101" s="10"/>
      <c r="HF101" s="10"/>
      <c r="HG101" s="10"/>
      <c r="HH101" s="10"/>
      <c r="HK101" s="10"/>
      <c r="HL101" s="10"/>
    </row>
    <row r="102" spans="1:220" x14ac:dyDescent="0.2">
      <c r="A102" t="s">
        <v>42</v>
      </c>
      <c r="D102" t="s">
        <v>463</v>
      </c>
      <c r="E102" t="s">
        <v>463</v>
      </c>
      <c r="CK102" s="10"/>
      <c r="CL102" s="10"/>
      <c r="CM102" s="10"/>
      <c r="CN102" s="10"/>
      <c r="CO102" s="10"/>
      <c r="CP102" s="10"/>
      <c r="DJ102" s="10"/>
      <c r="DK102" s="10"/>
      <c r="DL102" s="10"/>
      <c r="DM102" s="10"/>
      <c r="DN102" s="10"/>
      <c r="DO102" s="10"/>
      <c r="DQ102" s="10"/>
      <c r="DR102" s="10"/>
      <c r="DS102" s="10"/>
      <c r="DT102" s="10"/>
      <c r="DU102" s="10"/>
      <c r="DV102" s="10"/>
      <c r="DW102" s="10"/>
      <c r="DX102" s="10"/>
      <c r="DY102" s="10"/>
      <c r="DZ102" s="10"/>
      <c r="EA102" s="10"/>
      <c r="EB102" s="10"/>
      <c r="EC102" s="10"/>
      <c r="ED102" s="10"/>
      <c r="EE102" s="10"/>
      <c r="EJ102" s="10"/>
      <c r="EL102" s="10"/>
      <c r="EM102" s="10"/>
      <c r="EN102" s="10"/>
      <c r="EO102" s="10"/>
      <c r="EP102" s="10"/>
      <c r="EQ102" s="10"/>
      <c r="ER102" s="10"/>
      <c r="ES102" s="10"/>
      <c r="ET102" s="10"/>
      <c r="EU102" s="10"/>
      <c r="EV102" s="10"/>
      <c r="EW102" s="10"/>
      <c r="EX102" s="10"/>
      <c r="EZ102" s="10"/>
      <c r="FJ102" s="10"/>
      <c r="FK102" s="10"/>
      <c r="FQ102" s="10"/>
      <c r="FS102" s="10"/>
      <c r="FV102" s="10"/>
      <c r="FW102" s="10"/>
      <c r="FX102" s="10"/>
      <c r="FY102" s="10"/>
      <c r="GE102" s="10"/>
      <c r="GP102" s="10"/>
      <c r="GR102" s="10"/>
      <c r="GV102" s="10"/>
      <c r="GW102" s="10"/>
      <c r="GX102" s="10"/>
      <c r="GY102" s="10"/>
      <c r="HB102" s="10"/>
      <c r="HC102" s="10"/>
      <c r="HD102" s="10"/>
      <c r="HE102" s="10"/>
      <c r="HF102" s="10"/>
      <c r="HG102" s="10"/>
      <c r="HH102" s="10"/>
      <c r="HK102" s="10"/>
      <c r="HL102" s="10"/>
    </row>
    <row r="103" spans="1:220" x14ac:dyDescent="0.2">
      <c r="A103" t="s">
        <v>43</v>
      </c>
      <c r="CK103" s="10"/>
      <c r="CL103" s="10"/>
      <c r="CM103" s="10"/>
      <c r="CN103" s="10"/>
      <c r="CO103" s="10"/>
      <c r="CP103" s="10"/>
      <c r="DJ103" s="10"/>
      <c r="DK103" s="10"/>
      <c r="DL103" s="10"/>
      <c r="DM103" s="10"/>
      <c r="DN103" s="10"/>
      <c r="DO103" s="10"/>
      <c r="DQ103" s="10"/>
      <c r="DR103" s="10"/>
      <c r="DS103" s="10"/>
      <c r="DT103" s="10"/>
      <c r="DU103" s="10"/>
      <c r="DV103" s="10"/>
      <c r="DW103" s="10"/>
      <c r="DX103" s="10"/>
      <c r="DY103" s="10"/>
      <c r="DZ103" s="10"/>
      <c r="EA103" s="10"/>
      <c r="EB103" s="10"/>
      <c r="EC103" s="10"/>
      <c r="ED103" s="10"/>
      <c r="EE103" s="10"/>
      <c r="EJ103" s="10"/>
      <c r="EL103" s="10"/>
      <c r="EM103" s="10"/>
      <c r="EN103" s="10"/>
      <c r="EO103" s="10"/>
      <c r="EP103" s="10"/>
      <c r="EQ103" s="10"/>
      <c r="ER103" s="10"/>
      <c r="ES103" s="10"/>
      <c r="ET103" s="10"/>
      <c r="EU103" s="10"/>
      <c r="EV103" s="10"/>
      <c r="EW103" s="10"/>
      <c r="EX103" s="10"/>
      <c r="EZ103" s="10"/>
      <c r="FJ103" s="10"/>
      <c r="FK103" s="10"/>
      <c r="FQ103" s="10"/>
      <c r="FS103" s="10"/>
      <c r="FV103" s="10"/>
      <c r="FW103" s="10"/>
      <c r="FX103" s="10"/>
      <c r="FY103" s="10"/>
      <c r="GE103" s="10"/>
      <c r="GP103" s="10"/>
      <c r="GR103" s="10"/>
      <c r="GV103" s="10"/>
      <c r="GW103" s="10"/>
      <c r="GX103" s="10"/>
      <c r="GY103" s="10"/>
      <c r="HB103" s="10"/>
      <c r="HC103" s="10"/>
      <c r="HD103" s="10"/>
      <c r="HE103" s="10"/>
      <c r="HF103" s="10"/>
      <c r="HG103" s="10"/>
      <c r="HH103" s="10"/>
      <c r="HK103" s="10"/>
      <c r="HL103" s="10"/>
    </row>
    <row r="104" spans="1:220" x14ac:dyDescent="0.2">
      <c r="A104" t="s">
        <v>44</v>
      </c>
      <c r="D104" t="s">
        <v>464</v>
      </c>
      <c r="E104" t="s">
        <v>464</v>
      </c>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K104" s="10"/>
      <c r="CL104" s="10"/>
      <c r="CM104" s="10"/>
      <c r="CN104" s="10"/>
      <c r="CO104" s="10"/>
      <c r="CP104" s="10"/>
      <c r="DJ104" s="10"/>
      <c r="DK104" s="10"/>
      <c r="DL104" s="10"/>
      <c r="DM104" s="10"/>
      <c r="DN104" s="10"/>
      <c r="DO104" s="10"/>
      <c r="DQ104" s="10"/>
      <c r="DR104" s="10"/>
      <c r="DS104" s="10"/>
      <c r="DT104" s="10"/>
      <c r="DU104" s="10"/>
      <c r="DV104" s="10"/>
      <c r="DW104" s="10"/>
      <c r="DX104" s="10"/>
      <c r="DY104" s="10"/>
      <c r="DZ104" s="10"/>
      <c r="EA104" s="10"/>
      <c r="EB104" s="10"/>
      <c r="EC104" s="10"/>
      <c r="ED104" s="10"/>
      <c r="EE104" s="10"/>
      <c r="EJ104" s="10"/>
      <c r="EL104" s="10"/>
      <c r="EM104" s="10"/>
      <c r="EN104" s="10"/>
      <c r="EO104" s="10"/>
      <c r="EP104" s="10"/>
      <c r="EQ104" s="10"/>
      <c r="ER104" s="10"/>
      <c r="ES104" s="10"/>
      <c r="ET104" s="10"/>
      <c r="EU104" s="10"/>
      <c r="EV104" s="10"/>
      <c r="EW104" s="10"/>
      <c r="EX104" s="10"/>
      <c r="EZ104" s="10"/>
      <c r="FJ104" s="10"/>
      <c r="FK104" s="10"/>
      <c r="FQ104" s="10"/>
      <c r="FS104" s="10"/>
      <c r="FV104" s="10"/>
      <c r="FW104" s="10"/>
      <c r="FX104" s="10"/>
      <c r="FY104" s="10"/>
      <c r="GE104" s="10"/>
      <c r="GP104" s="10"/>
      <c r="GR104" s="10"/>
      <c r="GV104" s="10"/>
      <c r="GW104" s="10"/>
      <c r="GX104" s="10"/>
      <c r="GY104" s="10"/>
      <c r="HB104" s="10"/>
      <c r="HC104" s="10"/>
      <c r="HD104" s="10"/>
      <c r="HE104" s="10"/>
      <c r="HF104" s="10"/>
      <c r="HG104" s="10"/>
      <c r="HH104" s="10"/>
      <c r="HK104" s="10"/>
      <c r="HL104" s="10"/>
    </row>
    <row r="105" spans="1:220" x14ac:dyDescent="0.2">
      <c r="A105" t="s">
        <v>45</v>
      </c>
      <c r="D105" t="s">
        <v>465</v>
      </c>
      <c r="E105" t="s">
        <v>465</v>
      </c>
      <c r="CK105" s="10"/>
      <c r="CL105" s="10"/>
      <c r="CM105" s="10"/>
      <c r="CN105" s="10"/>
      <c r="CO105" s="10"/>
      <c r="CP105" s="10"/>
      <c r="DJ105" s="10"/>
      <c r="DK105" s="10"/>
      <c r="DL105" s="10"/>
      <c r="DM105" s="10"/>
      <c r="DN105" s="10"/>
      <c r="DO105" s="10"/>
      <c r="DQ105" s="10"/>
      <c r="DR105" s="10"/>
      <c r="DS105" s="10"/>
      <c r="DT105" s="10"/>
      <c r="DU105" s="10"/>
      <c r="DV105" s="10"/>
      <c r="DW105" s="10"/>
      <c r="DX105" s="10"/>
      <c r="DY105" s="10"/>
      <c r="DZ105" s="10"/>
      <c r="EA105" s="10"/>
      <c r="EB105" s="10"/>
      <c r="EC105" s="10"/>
      <c r="ED105" s="10"/>
      <c r="EE105" s="10"/>
      <c r="EJ105" s="10"/>
      <c r="EL105" s="10"/>
      <c r="EM105" s="10"/>
      <c r="EN105" s="10"/>
      <c r="EO105" s="10"/>
      <c r="EP105" s="10"/>
      <c r="EQ105" s="10"/>
      <c r="ER105" s="10"/>
      <c r="ES105" s="10"/>
      <c r="ET105" s="10"/>
      <c r="EU105" s="10"/>
      <c r="EV105" s="10"/>
      <c r="EW105" s="10"/>
      <c r="EX105" s="10"/>
      <c r="EZ105" s="10"/>
      <c r="FJ105" s="10"/>
      <c r="FK105" s="10"/>
      <c r="FQ105" s="10"/>
      <c r="FS105" s="10"/>
      <c r="FV105" s="10"/>
      <c r="FW105" s="10"/>
      <c r="FX105" s="10"/>
      <c r="FY105" s="10"/>
      <c r="GE105" s="10"/>
      <c r="GP105" s="10"/>
      <c r="GR105" s="10"/>
      <c r="GV105" s="10"/>
      <c r="GW105" s="10"/>
      <c r="GX105" s="10"/>
      <c r="GY105" s="10"/>
      <c r="HB105" s="10"/>
      <c r="HC105" s="10"/>
      <c r="HD105" s="10"/>
      <c r="HE105" s="10"/>
      <c r="HF105" s="10"/>
      <c r="HG105" s="10"/>
      <c r="HH105" s="10"/>
      <c r="HK105" s="10"/>
      <c r="HL105" s="10"/>
    </row>
    <row r="106" spans="1:220" x14ac:dyDescent="0.2">
      <c r="A106" t="s">
        <v>46</v>
      </c>
      <c r="D106" t="s">
        <v>466</v>
      </c>
      <c r="E106" t="s">
        <v>466</v>
      </c>
      <c r="CK106" s="10"/>
      <c r="CL106" s="10"/>
      <c r="CM106" s="10"/>
      <c r="CN106" s="10"/>
      <c r="CO106" s="10"/>
      <c r="CP106" s="10"/>
      <c r="DJ106" s="10"/>
      <c r="DK106" s="10"/>
      <c r="DL106" s="10"/>
      <c r="DM106" s="10"/>
      <c r="DN106" s="10"/>
      <c r="DO106" s="10"/>
      <c r="DQ106" s="10"/>
      <c r="DR106" s="10"/>
      <c r="DS106" s="10"/>
      <c r="DT106" s="10"/>
      <c r="DU106" s="10"/>
      <c r="DV106" s="10"/>
      <c r="DW106" s="10"/>
      <c r="DX106" s="10"/>
      <c r="DY106" s="10"/>
      <c r="DZ106" s="10"/>
      <c r="EA106" s="10"/>
      <c r="EB106" s="10"/>
      <c r="EC106" s="10"/>
      <c r="ED106" s="10"/>
      <c r="EE106" s="10"/>
      <c r="EJ106" s="10"/>
      <c r="EL106" s="10"/>
      <c r="EM106" s="10"/>
      <c r="EN106" s="10"/>
      <c r="EO106" s="10"/>
      <c r="EP106" s="10"/>
      <c r="EQ106" s="10"/>
      <c r="ER106" s="10"/>
      <c r="ES106" s="10"/>
      <c r="ET106" s="10"/>
      <c r="EU106" s="10"/>
      <c r="EV106" s="10"/>
      <c r="EW106" s="10"/>
      <c r="EX106" s="10"/>
      <c r="EZ106" s="10"/>
      <c r="FJ106" s="10"/>
      <c r="FK106" s="10"/>
      <c r="FQ106" s="10"/>
      <c r="FS106" s="10"/>
      <c r="FV106" s="10"/>
      <c r="FW106" s="10"/>
      <c r="FX106" s="10"/>
      <c r="FY106" s="10"/>
      <c r="GE106" s="10"/>
      <c r="GP106" s="10"/>
      <c r="GR106" s="10"/>
      <c r="GV106" s="10"/>
      <c r="GW106" s="10"/>
      <c r="GX106" s="10"/>
      <c r="GY106" s="10"/>
      <c r="HB106" s="10"/>
      <c r="HC106" s="10"/>
      <c r="HD106" s="10"/>
      <c r="HE106" s="10"/>
      <c r="HF106" s="10"/>
      <c r="HG106" s="10"/>
      <c r="HH106" s="10"/>
      <c r="HK106" s="10"/>
      <c r="HL106" s="10"/>
    </row>
    <row r="107" spans="1:220" x14ac:dyDescent="0.2">
      <c r="A107" t="s">
        <v>47</v>
      </c>
      <c r="CK107" s="10"/>
      <c r="CL107" s="10"/>
      <c r="CM107" s="10"/>
      <c r="CN107" s="10"/>
      <c r="CO107" s="10"/>
      <c r="CP107" s="10"/>
      <c r="DJ107" s="10"/>
      <c r="DK107" s="10"/>
      <c r="DL107" s="10"/>
      <c r="DM107" s="10"/>
      <c r="DN107" s="10"/>
      <c r="DO107" s="10"/>
      <c r="DQ107" s="10"/>
      <c r="DR107" s="10"/>
      <c r="DS107" s="10"/>
      <c r="DT107" s="10"/>
      <c r="DU107" s="10"/>
      <c r="DV107" s="10"/>
      <c r="DW107" s="10"/>
      <c r="DX107" s="10"/>
      <c r="DY107" s="10"/>
      <c r="DZ107" s="10"/>
      <c r="EA107" s="10"/>
      <c r="EB107" s="10"/>
      <c r="EC107" s="10"/>
      <c r="ED107" s="10"/>
      <c r="EE107" s="10"/>
      <c r="EJ107" s="10"/>
      <c r="EL107" s="10"/>
      <c r="EM107" s="10"/>
      <c r="EN107" s="10"/>
      <c r="EO107" s="10"/>
      <c r="EP107" s="10"/>
      <c r="EQ107" s="10"/>
      <c r="ER107" s="10"/>
      <c r="ES107" s="10"/>
      <c r="ET107" s="10"/>
      <c r="EU107" s="10"/>
      <c r="EV107" s="10"/>
      <c r="EW107" s="10"/>
      <c r="EX107" s="10"/>
      <c r="EZ107" s="10"/>
      <c r="FJ107" s="10"/>
      <c r="FK107" s="10"/>
      <c r="FQ107" s="10"/>
      <c r="FS107" s="10"/>
      <c r="FV107" s="10"/>
      <c r="FW107" s="10"/>
      <c r="FX107" s="10"/>
      <c r="FY107" s="10"/>
      <c r="GE107" s="10"/>
      <c r="GP107" s="10"/>
      <c r="GR107" s="10"/>
      <c r="GV107" s="10"/>
      <c r="GW107" s="10"/>
      <c r="GX107" s="10"/>
      <c r="GY107" s="10"/>
      <c r="HB107" s="10"/>
      <c r="HC107" s="10"/>
      <c r="HD107" s="10"/>
      <c r="HE107" s="10"/>
      <c r="HF107" s="10"/>
      <c r="HG107" s="10"/>
      <c r="HH107" s="10"/>
      <c r="HK107" s="10"/>
      <c r="HL107" s="10"/>
    </row>
    <row r="108" spans="1:220" x14ac:dyDescent="0.2">
      <c r="A108" t="s">
        <v>48</v>
      </c>
      <c r="D108" t="s">
        <v>464</v>
      </c>
      <c r="E108" t="s">
        <v>464</v>
      </c>
      <c r="CK108" s="10"/>
      <c r="CL108" s="10"/>
      <c r="CM108" s="10"/>
      <c r="CN108" s="10"/>
      <c r="CO108" s="10"/>
      <c r="CP108" s="10"/>
      <c r="DJ108" s="10"/>
      <c r="DK108" s="10"/>
      <c r="DL108" s="10"/>
      <c r="DM108" s="10"/>
      <c r="DN108" s="10"/>
      <c r="DO108" s="10"/>
      <c r="DQ108" s="10"/>
      <c r="DR108" s="10"/>
      <c r="DS108" s="10"/>
      <c r="DT108" s="10"/>
      <c r="DU108" s="10"/>
      <c r="DV108" s="10"/>
      <c r="DW108" s="10"/>
      <c r="DX108" s="10"/>
      <c r="DY108" s="10"/>
      <c r="DZ108" s="10"/>
      <c r="EA108" s="10"/>
      <c r="EB108" s="10"/>
      <c r="EC108" s="10"/>
      <c r="ED108" s="10"/>
      <c r="EE108" s="10"/>
      <c r="EJ108" s="10"/>
      <c r="EL108" s="10"/>
      <c r="EM108" s="10"/>
      <c r="EN108" s="10"/>
      <c r="EO108" s="10"/>
      <c r="EP108" s="10"/>
      <c r="EQ108" s="10"/>
      <c r="ER108" s="10"/>
      <c r="ES108" s="10"/>
      <c r="ET108" s="10"/>
      <c r="EU108" s="10"/>
      <c r="EV108" s="10"/>
      <c r="EW108" s="10"/>
      <c r="EX108" s="10"/>
      <c r="EZ108" s="10"/>
      <c r="FJ108" s="10"/>
      <c r="FK108" s="10"/>
      <c r="FQ108" s="10"/>
      <c r="FS108" s="10"/>
      <c r="FV108" s="10"/>
      <c r="FW108" s="10"/>
      <c r="FX108" s="10"/>
      <c r="FY108" s="10"/>
      <c r="GE108" s="10"/>
      <c r="GP108" s="10"/>
      <c r="GR108" s="10"/>
      <c r="GV108" s="10"/>
      <c r="GW108" s="10"/>
      <c r="GX108" s="10"/>
      <c r="GY108" s="10"/>
      <c r="HB108" s="10"/>
      <c r="HC108" s="10"/>
      <c r="HD108" s="10"/>
      <c r="HE108" s="10"/>
      <c r="HF108" s="10"/>
      <c r="HG108" s="10"/>
      <c r="HH108" s="10"/>
      <c r="HK108" s="10"/>
      <c r="HL108" s="10"/>
    </row>
    <row r="109" spans="1:220" x14ac:dyDescent="0.2">
      <c r="A109" t="s">
        <v>49</v>
      </c>
      <c r="D109" t="s">
        <v>465</v>
      </c>
      <c r="E109" t="s">
        <v>465</v>
      </c>
      <c r="CK109" s="10"/>
      <c r="CL109" s="10"/>
      <c r="CM109" s="10"/>
      <c r="CN109" s="10"/>
      <c r="CO109" s="10"/>
      <c r="CP109" s="10"/>
      <c r="DJ109" s="10"/>
      <c r="DK109" s="10"/>
      <c r="DL109" s="10"/>
      <c r="DM109" s="10"/>
      <c r="DN109" s="10"/>
      <c r="DO109" s="10"/>
      <c r="DQ109" s="10"/>
      <c r="DR109" s="10"/>
      <c r="DS109" s="10"/>
      <c r="DT109" s="10"/>
      <c r="DU109" s="10"/>
      <c r="DV109" s="10"/>
      <c r="DW109" s="10"/>
      <c r="DX109" s="10"/>
      <c r="DY109" s="10"/>
      <c r="DZ109" s="10"/>
      <c r="EA109" s="10"/>
      <c r="EB109" s="10"/>
      <c r="EC109" s="10"/>
      <c r="ED109" s="10"/>
      <c r="EE109" s="10"/>
      <c r="EJ109" s="10"/>
      <c r="EL109" s="10"/>
      <c r="EM109" s="10"/>
      <c r="EN109" s="10"/>
      <c r="EO109" s="10"/>
      <c r="EP109" s="10"/>
      <c r="EQ109" s="10"/>
      <c r="ER109" s="10"/>
      <c r="ES109" s="10"/>
      <c r="ET109" s="10"/>
      <c r="EU109" s="10"/>
      <c r="EV109" s="10"/>
      <c r="EW109" s="10"/>
      <c r="EX109" s="10"/>
      <c r="EZ109" s="10"/>
      <c r="FJ109" s="10"/>
      <c r="FK109" s="10"/>
      <c r="FQ109" s="10"/>
      <c r="FS109" s="10"/>
      <c r="FV109" s="10"/>
      <c r="FW109" s="10"/>
      <c r="FX109" s="10"/>
      <c r="FY109" s="10"/>
      <c r="GE109" s="10"/>
      <c r="GP109" s="10"/>
      <c r="GR109" s="10"/>
      <c r="GV109" s="10"/>
      <c r="GW109" s="10"/>
      <c r="GX109" s="10"/>
      <c r="GY109" s="10"/>
      <c r="HB109" s="10"/>
      <c r="HC109" s="10"/>
      <c r="HD109" s="10"/>
      <c r="HE109" s="10"/>
      <c r="HF109" s="10"/>
      <c r="HG109" s="10"/>
      <c r="HH109" s="10"/>
      <c r="HK109" s="10"/>
      <c r="HL109" s="10"/>
    </row>
    <row r="110" spans="1:220" x14ac:dyDescent="0.2">
      <c r="A110" t="s">
        <v>50</v>
      </c>
      <c r="D110" t="s">
        <v>467</v>
      </c>
      <c r="E110" t="s">
        <v>467</v>
      </c>
      <c r="CK110" s="10"/>
      <c r="CL110" s="10"/>
      <c r="CM110" s="10"/>
      <c r="CN110" s="10"/>
      <c r="CO110" s="10"/>
      <c r="CP110" s="10"/>
      <c r="DJ110" s="10"/>
      <c r="DK110" s="10"/>
      <c r="DL110" s="10"/>
      <c r="DM110" s="10"/>
      <c r="DN110" s="10"/>
      <c r="DO110" s="10"/>
      <c r="DQ110" s="10"/>
      <c r="DR110" s="10"/>
      <c r="DS110" s="10"/>
      <c r="DT110" s="10"/>
      <c r="DU110" s="10"/>
      <c r="DV110" s="10"/>
      <c r="DW110" s="10"/>
      <c r="DX110" s="10"/>
      <c r="DY110" s="10"/>
      <c r="DZ110" s="10"/>
      <c r="EA110" s="10"/>
      <c r="EB110" s="10"/>
      <c r="EC110" s="10"/>
      <c r="ED110" s="10"/>
      <c r="EE110" s="10"/>
      <c r="EJ110" s="10"/>
      <c r="EL110" s="10"/>
      <c r="EM110" s="10"/>
      <c r="EN110" s="10"/>
      <c r="EO110" s="10"/>
      <c r="EP110" s="10"/>
      <c r="EQ110" s="10"/>
      <c r="ER110" s="10"/>
      <c r="ES110" s="10"/>
      <c r="ET110" s="10"/>
      <c r="EU110" s="10"/>
      <c r="EV110" s="10"/>
      <c r="EW110" s="10"/>
      <c r="EX110" s="10"/>
      <c r="EZ110" s="10"/>
      <c r="FJ110" s="10"/>
      <c r="FK110" s="10"/>
      <c r="FQ110" s="10"/>
      <c r="FS110" s="10"/>
      <c r="FV110" s="10"/>
      <c r="FW110" s="10"/>
      <c r="FX110" s="10"/>
      <c r="FY110" s="10"/>
      <c r="GE110" s="10"/>
      <c r="GP110" s="10"/>
      <c r="GR110" s="10"/>
      <c r="GV110" s="10"/>
      <c r="GW110" s="10"/>
      <c r="GX110" s="10"/>
      <c r="GY110" s="10"/>
      <c r="HB110" s="10"/>
      <c r="HC110" s="10"/>
      <c r="HD110" s="10"/>
      <c r="HE110" s="10"/>
      <c r="HF110" s="10"/>
      <c r="HG110" s="10"/>
      <c r="HH110" s="10"/>
      <c r="HK110" s="10"/>
      <c r="HL110" s="10"/>
    </row>
    <row r="111" spans="1:220" x14ac:dyDescent="0.2">
      <c r="A111" t="s">
        <v>51</v>
      </c>
      <c r="CK111" s="10"/>
      <c r="CL111" s="10"/>
      <c r="CM111" s="10"/>
      <c r="CN111" s="10"/>
      <c r="CO111" s="10"/>
      <c r="CP111" s="10"/>
      <c r="DJ111" s="10"/>
      <c r="DK111" s="10"/>
      <c r="DL111" s="10"/>
      <c r="DM111" s="10"/>
      <c r="DN111" s="10"/>
      <c r="DO111" s="10"/>
      <c r="DQ111" s="10"/>
      <c r="DR111" s="10"/>
      <c r="DS111" s="10"/>
      <c r="DT111" s="10"/>
      <c r="DU111" s="10"/>
      <c r="DV111" s="10"/>
      <c r="DW111" s="10"/>
      <c r="DX111" s="10"/>
      <c r="DY111" s="10"/>
      <c r="DZ111" s="10"/>
      <c r="EA111" s="10"/>
      <c r="EB111" s="10"/>
      <c r="EC111" s="10"/>
      <c r="ED111" s="10"/>
      <c r="EE111" s="10"/>
      <c r="EJ111" s="10"/>
      <c r="EL111" s="10"/>
      <c r="EM111" s="10"/>
      <c r="EN111" s="10"/>
      <c r="EO111" s="10"/>
      <c r="EP111" s="10"/>
      <c r="EQ111" s="10"/>
      <c r="ER111" s="10"/>
      <c r="ES111" s="10"/>
      <c r="ET111" s="10"/>
      <c r="EU111" s="10"/>
      <c r="EV111" s="10"/>
      <c r="EW111" s="10"/>
      <c r="EX111" s="10"/>
      <c r="EZ111" s="10"/>
      <c r="FJ111" s="10"/>
      <c r="FK111" s="10"/>
      <c r="FQ111" s="10"/>
      <c r="FS111" s="10"/>
      <c r="FV111" s="10"/>
      <c r="FW111" s="10"/>
      <c r="FX111" s="10"/>
      <c r="FY111" s="10"/>
      <c r="GE111" s="10"/>
      <c r="GP111" s="10"/>
      <c r="GR111" s="10"/>
      <c r="GV111" s="10"/>
      <c r="GW111" s="10"/>
      <c r="GX111" s="10"/>
      <c r="GY111" s="10"/>
      <c r="HB111" s="10"/>
      <c r="HC111" s="10"/>
      <c r="HD111" s="10"/>
      <c r="HE111" s="10"/>
      <c r="HF111" s="10"/>
      <c r="HG111" s="10"/>
      <c r="HH111" s="10"/>
      <c r="HK111" s="10"/>
      <c r="HL111" s="10"/>
    </row>
    <row r="112" spans="1:220" x14ac:dyDescent="0.2">
      <c r="A112" t="s">
        <v>52</v>
      </c>
      <c r="D112" t="s">
        <v>464</v>
      </c>
      <c r="E112" t="s">
        <v>464</v>
      </c>
      <c r="CK112" s="10"/>
      <c r="CL112" s="10"/>
      <c r="CM112" s="10"/>
      <c r="CN112" s="10"/>
      <c r="CO112" s="10"/>
      <c r="CP112" s="10"/>
      <c r="DJ112" s="10"/>
      <c r="DK112" s="10"/>
      <c r="DL112" s="10"/>
      <c r="DM112" s="10"/>
      <c r="DN112" s="10"/>
      <c r="DO112" s="10"/>
      <c r="DQ112" s="10"/>
      <c r="DR112" s="10"/>
      <c r="DS112" s="10"/>
      <c r="DT112" s="10"/>
      <c r="DU112" s="10"/>
      <c r="DV112" s="10"/>
      <c r="DW112" s="10"/>
      <c r="DX112" s="10"/>
      <c r="DY112" s="10"/>
      <c r="DZ112" s="10"/>
      <c r="EA112" s="10"/>
      <c r="EB112" s="10"/>
      <c r="EC112" s="10"/>
      <c r="ED112" s="10"/>
      <c r="EE112" s="10"/>
      <c r="EJ112" s="10"/>
      <c r="EL112" s="10"/>
      <c r="EM112" s="10"/>
      <c r="EN112" s="10"/>
      <c r="EO112" s="10"/>
      <c r="EP112" s="10"/>
      <c r="EQ112" s="10"/>
      <c r="ER112" s="10"/>
      <c r="ES112" s="10"/>
      <c r="ET112" s="10"/>
      <c r="EU112" s="10"/>
      <c r="EV112" s="10"/>
      <c r="EW112" s="10"/>
      <c r="EX112" s="10"/>
      <c r="EZ112" s="10"/>
      <c r="FJ112" s="10"/>
      <c r="FK112" s="10"/>
      <c r="FQ112" s="10"/>
      <c r="FS112" s="10"/>
      <c r="FV112" s="10"/>
      <c r="FW112" s="10"/>
      <c r="FX112" s="10"/>
      <c r="FY112" s="10"/>
      <c r="GE112" s="10"/>
      <c r="GP112" s="10"/>
      <c r="GR112" s="10"/>
      <c r="GV112" s="10"/>
      <c r="GW112" s="10"/>
      <c r="GX112" s="10"/>
      <c r="GY112" s="10"/>
      <c r="HB112" s="10"/>
      <c r="HC112" s="10"/>
      <c r="HD112" s="10"/>
      <c r="HE112" s="10"/>
      <c r="HF112" s="10"/>
      <c r="HG112" s="10"/>
      <c r="HH112" s="10"/>
      <c r="HK112" s="10"/>
      <c r="HL112" s="10"/>
    </row>
    <row r="113" spans="1:220" x14ac:dyDescent="0.2">
      <c r="A113" t="s">
        <v>53</v>
      </c>
      <c r="D113" t="s">
        <v>468</v>
      </c>
      <c r="E113" t="s">
        <v>468</v>
      </c>
      <c r="CK113" s="10"/>
      <c r="CL113" s="10"/>
      <c r="CM113" s="10"/>
      <c r="CN113" s="10"/>
      <c r="CO113" s="10"/>
      <c r="CP113" s="10"/>
      <c r="DJ113" s="10"/>
      <c r="DK113" s="10"/>
      <c r="DL113" s="10"/>
      <c r="DM113" s="10"/>
      <c r="DN113" s="10"/>
      <c r="DO113" s="10"/>
      <c r="DQ113" s="10"/>
      <c r="DR113" s="10"/>
      <c r="DS113" s="10"/>
      <c r="DT113" s="10"/>
      <c r="DU113" s="10"/>
      <c r="DV113" s="10"/>
      <c r="DW113" s="10"/>
      <c r="DX113" s="10"/>
      <c r="DY113" s="10"/>
      <c r="DZ113" s="10"/>
      <c r="EA113" s="10"/>
      <c r="EB113" s="10"/>
      <c r="EC113" s="10"/>
      <c r="ED113" s="10"/>
      <c r="EE113" s="10"/>
      <c r="EJ113" s="10"/>
      <c r="EL113" s="10"/>
      <c r="EM113" s="10"/>
      <c r="EN113" s="10"/>
      <c r="EO113" s="10"/>
      <c r="EP113" s="10"/>
      <c r="EQ113" s="10"/>
      <c r="ER113" s="10"/>
      <c r="ES113" s="10"/>
      <c r="ET113" s="10"/>
      <c r="EU113" s="10"/>
      <c r="EV113" s="10"/>
      <c r="EW113" s="10"/>
      <c r="EX113" s="10"/>
      <c r="EZ113" s="10"/>
      <c r="FJ113" s="10"/>
      <c r="FK113" s="10"/>
      <c r="FQ113" s="10"/>
      <c r="FS113" s="10"/>
      <c r="FV113" s="10"/>
      <c r="FW113" s="10"/>
      <c r="FX113" s="10"/>
      <c r="FY113" s="10"/>
      <c r="GE113" s="10"/>
      <c r="GP113" s="10"/>
      <c r="GR113" s="10"/>
      <c r="GV113" s="10"/>
      <c r="GW113" s="10"/>
      <c r="GX113" s="10"/>
      <c r="GY113" s="10"/>
      <c r="HB113" s="10"/>
      <c r="HC113" s="10"/>
      <c r="HD113" s="10"/>
      <c r="HE113" s="10"/>
      <c r="HF113" s="10"/>
      <c r="HG113" s="10"/>
      <c r="HH113" s="10"/>
      <c r="HK113" s="10"/>
      <c r="HL113" s="10"/>
    </row>
    <row r="114" spans="1:220" x14ac:dyDescent="0.2">
      <c r="A114" t="s">
        <v>55</v>
      </c>
      <c r="D114" t="s">
        <v>467</v>
      </c>
      <c r="E114" t="s">
        <v>467</v>
      </c>
      <c r="CK114" s="10"/>
      <c r="CL114" s="10"/>
      <c r="CM114" s="10"/>
      <c r="CN114" s="10"/>
      <c r="CO114" s="10"/>
      <c r="CP114" s="10"/>
      <c r="DJ114" s="10"/>
      <c r="DK114" s="10"/>
      <c r="DL114" s="10"/>
      <c r="DM114" s="10"/>
      <c r="DN114" s="10"/>
      <c r="DO114" s="10"/>
      <c r="DQ114" s="10"/>
      <c r="DR114" s="10"/>
      <c r="DS114" s="10"/>
      <c r="DT114" s="10"/>
      <c r="DU114" s="10"/>
      <c r="DV114" s="10"/>
      <c r="DW114" s="10"/>
      <c r="DX114" s="10"/>
      <c r="DY114" s="10"/>
      <c r="DZ114" s="10"/>
      <c r="EA114" s="10"/>
      <c r="EB114" s="10"/>
      <c r="EC114" s="10"/>
      <c r="ED114" s="10"/>
      <c r="EE114" s="10"/>
      <c r="EJ114" s="10"/>
      <c r="EL114" s="10"/>
      <c r="EM114" s="10"/>
      <c r="EN114" s="10"/>
      <c r="EO114" s="10"/>
      <c r="EP114" s="10"/>
      <c r="EQ114" s="10"/>
      <c r="ER114" s="10"/>
      <c r="ES114" s="10"/>
      <c r="ET114" s="10"/>
      <c r="EU114" s="10"/>
      <c r="EV114" s="10"/>
      <c r="EW114" s="10"/>
      <c r="EX114" s="10"/>
      <c r="EZ114" s="10"/>
      <c r="FJ114" s="10"/>
      <c r="FK114" s="10"/>
      <c r="FQ114" s="10"/>
      <c r="FS114" s="10"/>
      <c r="FV114" s="10"/>
      <c r="FW114" s="10"/>
      <c r="FX114" s="10"/>
      <c r="FY114" s="10"/>
      <c r="GE114" s="10"/>
      <c r="GP114" s="10"/>
      <c r="GR114" s="10"/>
      <c r="GV114" s="10"/>
      <c r="GW114" s="10"/>
      <c r="GX114" s="10"/>
      <c r="GY114" s="10"/>
      <c r="HB114" s="10"/>
      <c r="HC114" s="10"/>
      <c r="HD114" s="10"/>
      <c r="HE114" s="10"/>
      <c r="HF114" s="10"/>
      <c r="HG114" s="10"/>
      <c r="HH114" s="10"/>
      <c r="HK114" s="10"/>
      <c r="HL114" s="10"/>
    </row>
    <row r="115" spans="1:220" x14ac:dyDescent="0.2">
      <c r="A115" t="s">
        <v>56</v>
      </c>
      <c r="CK115" s="10"/>
      <c r="CL115" s="10"/>
      <c r="CM115" s="10"/>
      <c r="CN115" s="10"/>
      <c r="CO115" s="10"/>
      <c r="CP115" s="10"/>
      <c r="DJ115" s="10"/>
      <c r="DK115" s="10"/>
      <c r="DL115" s="10"/>
      <c r="DM115" s="10"/>
      <c r="DN115" s="10"/>
      <c r="DO115" s="10"/>
      <c r="DQ115" s="10"/>
      <c r="DR115" s="10"/>
      <c r="DS115" s="10"/>
      <c r="DT115" s="10"/>
      <c r="DU115" s="10"/>
      <c r="DV115" s="10"/>
      <c r="DW115" s="10"/>
      <c r="DX115" s="10"/>
      <c r="DY115" s="10"/>
      <c r="DZ115" s="10"/>
      <c r="EA115" s="10"/>
      <c r="EB115" s="10"/>
      <c r="EC115" s="10"/>
      <c r="ED115" s="10"/>
      <c r="EE115" s="10"/>
      <c r="EJ115" s="10"/>
      <c r="EL115" s="10"/>
      <c r="EM115" s="10"/>
      <c r="EN115" s="10"/>
      <c r="EO115" s="10"/>
      <c r="EP115" s="10"/>
      <c r="EQ115" s="10"/>
      <c r="ER115" s="10"/>
      <c r="ES115" s="10"/>
      <c r="ET115" s="10"/>
      <c r="EU115" s="10"/>
      <c r="EV115" s="10"/>
      <c r="EW115" s="10"/>
      <c r="EX115" s="10"/>
      <c r="EZ115" s="10"/>
      <c r="FJ115" s="10"/>
      <c r="FK115" s="10"/>
      <c r="FQ115" s="10"/>
      <c r="FS115" s="10"/>
      <c r="FV115" s="10"/>
      <c r="FW115" s="10"/>
      <c r="FX115" s="10"/>
      <c r="FY115" s="10"/>
      <c r="GE115" s="10"/>
      <c r="GP115" s="10"/>
      <c r="GR115" s="10"/>
      <c r="GV115" s="10"/>
      <c r="GW115" s="10"/>
      <c r="GX115" s="10"/>
      <c r="GY115" s="10"/>
      <c r="HB115" s="10"/>
      <c r="HC115" s="10"/>
      <c r="HD115" s="10"/>
      <c r="HE115" s="10"/>
      <c r="HF115" s="10"/>
      <c r="HG115" s="10"/>
      <c r="HH115" s="10"/>
      <c r="HK115" s="10"/>
      <c r="HL115" s="10"/>
    </row>
    <row r="116" spans="1:220" x14ac:dyDescent="0.2">
      <c r="A116" t="s">
        <v>161</v>
      </c>
      <c r="D116" t="s">
        <v>464</v>
      </c>
      <c r="E116" t="s">
        <v>464</v>
      </c>
      <c r="CK116" s="10"/>
      <c r="CL116" s="10"/>
      <c r="CM116" s="10"/>
      <c r="CN116" s="10"/>
      <c r="CO116" s="10"/>
      <c r="CP116" s="10"/>
      <c r="DJ116" s="10"/>
      <c r="DK116" s="10"/>
      <c r="DL116" s="10"/>
      <c r="DM116" s="10"/>
      <c r="DN116" s="10"/>
      <c r="DO116" s="10"/>
      <c r="DQ116" s="10"/>
      <c r="DR116" s="10"/>
      <c r="DS116" s="10"/>
      <c r="DT116" s="10"/>
      <c r="DU116" s="10"/>
      <c r="DV116" s="10"/>
      <c r="DW116" s="10"/>
      <c r="DX116" s="10"/>
      <c r="DY116" s="10"/>
      <c r="DZ116" s="10"/>
      <c r="EA116" s="10"/>
      <c r="EB116" s="10"/>
      <c r="EC116" s="10"/>
      <c r="ED116" s="10"/>
      <c r="EE116" s="10"/>
      <c r="EJ116" s="10"/>
      <c r="EL116" s="10"/>
      <c r="EM116" s="10"/>
      <c r="EN116" s="10"/>
      <c r="EO116" s="10"/>
      <c r="EP116" s="10"/>
      <c r="EQ116" s="10"/>
      <c r="ER116" s="10"/>
      <c r="ES116" s="10"/>
      <c r="ET116" s="10"/>
      <c r="EU116" s="10"/>
      <c r="EV116" s="10"/>
      <c r="EW116" s="10"/>
      <c r="EX116" s="10"/>
      <c r="EZ116" s="10"/>
      <c r="FJ116" s="10"/>
      <c r="FK116" s="10"/>
      <c r="FQ116" s="10"/>
      <c r="FS116" s="10"/>
      <c r="FV116" s="10"/>
      <c r="FW116" s="10"/>
      <c r="FX116" s="10"/>
      <c r="FY116" s="10"/>
      <c r="GE116" s="10"/>
      <c r="GP116" s="10"/>
      <c r="GR116" s="10"/>
      <c r="GV116" s="10"/>
      <c r="GW116" s="10"/>
      <c r="GX116" s="10"/>
      <c r="GY116" s="10"/>
      <c r="HB116" s="10"/>
      <c r="HC116" s="10"/>
      <c r="HD116" s="10"/>
      <c r="HE116" s="10"/>
      <c r="HF116" s="10"/>
      <c r="HG116" s="10"/>
      <c r="HH116" s="10"/>
      <c r="HK116" s="10"/>
      <c r="HL116" s="10"/>
    </row>
    <row r="117" spans="1:220" x14ac:dyDescent="0.2">
      <c r="A117" t="s">
        <v>57</v>
      </c>
      <c r="D117" t="s">
        <v>465</v>
      </c>
      <c r="E117" t="s">
        <v>465</v>
      </c>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K117" s="10"/>
      <c r="CL117" s="10"/>
      <c r="CM117" s="10"/>
      <c r="CN117" s="10"/>
      <c r="CO117" s="10"/>
      <c r="CP117" s="10"/>
      <c r="DJ117" s="10"/>
      <c r="DK117" s="10"/>
      <c r="DL117" s="10"/>
      <c r="DM117" s="10"/>
      <c r="DN117" s="10"/>
      <c r="DO117" s="10"/>
      <c r="DQ117" s="10"/>
      <c r="DR117" s="10"/>
      <c r="DS117" s="10"/>
      <c r="DT117" s="10"/>
      <c r="DU117" s="10"/>
      <c r="DV117" s="10"/>
      <c r="DW117" s="10"/>
      <c r="DX117" s="10"/>
      <c r="DY117" s="10"/>
      <c r="DZ117" s="10"/>
      <c r="EA117" s="10"/>
      <c r="EB117" s="10"/>
      <c r="EC117" s="10"/>
      <c r="ED117" s="10"/>
      <c r="EE117" s="10"/>
      <c r="EJ117" s="10"/>
      <c r="EL117" s="10"/>
      <c r="EM117" s="10"/>
      <c r="EN117" s="10"/>
      <c r="EO117" s="10"/>
      <c r="EP117" s="10"/>
      <c r="EQ117" s="10"/>
      <c r="ER117" s="10"/>
      <c r="ES117" s="10"/>
      <c r="ET117" s="10"/>
      <c r="EU117" s="10"/>
      <c r="EV117" s="10"/>
      <c r="EW117" s="10"/>
      <c r="EX117" s="10"/>
      <c r="EZ117" s="10"/>
      <c r="FJ117" s="10"/>
      <c r="FK117" s="10"/>
      <c r="FQ117" s="10"/>
      <c r="FS117" s="10"/>
      <c r="FV117" s="10"/>
      <c r="FW117" s="10"/>
      <c r="FX117" s="10"/>
      <c r="FY117" s="10"/>
      <c r="GE117" s="10"/>
      <c r="GP117" s="10"/>
      <c r="GR117" s="10"/>
      <c r="GV117" s="10"/>
      <c r="GW117" s="10"/>
      <c r="GX117" s="10"/>
      <c r="GY117" s="10"/>
      <c r="HB117" s="10"/>
      <c r="HC117" s="10"/>
      <c r="HD117" s="10"/>
      <c r="HE117" s="10"/>
      <c r="HF117" s="10"/>
      <c r="HG117" s="10"/>
      <c r="HH117" s="10"/>
      <c r="HK117" s="10"/>
      <c r="HL117" s="10"/>
    </row>
    <row r="118" spans="1:220" x14ac:dyDescent="0.2">
      <c r="A118" t="s">
        <v>58</v>
      </c>
      <c r="D118" t="s">
        <v>467</v>
      </c>
      <c r="E118" t="s">
        <v>467</v>
      </c>
      <c r="CK118" s="10"/>
      <c r="CL118" s="10"/>
      <c r="CM118" s="10"/>
      <c r="CN118" s="10"/>
      <c r="CO118" s="10"/>
      <c r="CP118" s="10"/>
      <c r="DJ118" s="10"/>
      <c r="DK118" s="10"/>
      <c r="DL118" s="10"/>
      <c r="DM118" s="10"/>
      <c r="DN118" s="10"/>
      <c r="DO118" s="10"/>
      <c r="DQ118" s="10"/>
      <c r="DR118" s="10"/>
      <c r="DS118" s="10"/>
      <c r="DT118" s="10"/>
      <c r="DU118" s="10"/>
      <c r="DV118" s="10"/>
      <c r="DW118" s="10"/>
      <c r="DX118" s="10"/>
      <c r="DY118" s="10"/>
      <c r="DZ118" s="10"/>
      <c r="EA118" s="10"/>
      <c r="EB118" s="10"/>
      <c r="EC118" s="10"/>
      <c r="ED118" s="10"/>
      <c r="EE118" s="10"/>
      <c r="EJ118" s="10"/>
      <c r="EL118" s="10"/>
      <c r="EM118" s="10"/>
      <c r="EN118" s="10"/>
      <c r="EO118" s="10"/>
      <c r="EP118" s="10"/>
      <c r="EQ118" s="10"/>
      <c r="ER118" s="10"/>
      <c r="ES118" s="10"/>
      <c r="ET118" s="10"/>
      <c r="EU118" s="10"/>
      <c r="EV118" s="10"/>
      <c r="EW118" s="10"/>
      <c r="EX118" s="10"/>
      <c r="EZ118" s="10"/>
      <c r="FJ118" s="10"/>
      <c r="FK118" s="10"/>
      <c r="FQ118" s="10"/>
      <c r="FS118" s="10"/>
      <c r="FV118" s="10"/>
      <c r="FW118" s="10"/>
      <c r="FX118" s="10"/>
      <c r="FY118" s="10"/>
      <c r="GE118" s="10"/>
      <c r="GP118" s="10"/>
      <c r="GR118" s="10"/>
      <c r="GV118" s="10"/>
      <c r="GW118" s="10"/>
      <c r="GX118" s="10"/>
      <c r="GY118" s="10"/>
      <c r="HB118" s="10"/>
      <c r="HC118" s="10"/>
      <c r="HD118" s="10"/>
      <c r="HE118" s="10"/>
      <c r="HF118" s="10"/>
      <c r="HG118" s="10"/>
      <c r="HH118" s="10"/>
      <c r="HK118" s="10"/>
      <c r="HL118" s="10"/>
    </row>
    <row r="119" spans="1:220" x14ac:dyDescent="0.2">
      <c r="A119" t="s">
        <v>59</v>
      </c>
      <c r="CK119" s="10"/>
      <c r="CL119" s="10"/>
      <c r="CM119" s="10"/>
      <c r="CN119" s="10"/>
      <c r="CO119" s="10"/>
      <c r="CP119" s="10"/>
      <c r="DJ119" s="10"/>
      <c r="DK119" s="10"/>
      <c r="DL119" s="10"/>
      <c r="DM119" s="10"/>
      <c r="DN119" s="10"/>
      <c r="DO119" s="10"/>
      <c r="DQ119" s="10"/>
      <c r="DR119" s="10"/>
      <c r="DS119" s="10"/>
      <c r="DT119" s="10"/>
      <c r="DU119" s="10"/>
      <c r="DV119" s="10"/>
      <c r="DW119" s="10"/>
      <c r="DX119" s="10"/>
      <c r="DY119" s="10"/>
      <c r="DZ119" s="10"/>
      <c r="EA119" s="10"/>
      <c r="EB119" s="10"/>
      <c r="EC119" s="10"/>
      <c r="ED119" s="10"/>
      <c r="EE119" s="10"/>
      <c r="EJ119" s="10"/>
      <c r="EL119" s="10"/>
      <c r="EM119" s="10"/>
      <c r="EN119" s="10"/>
      <c r="EO119" s="10"/>
      <c r="EP119" s="10"/>
      <c r="EQ119" s="10"/>
      <c r="ER119" s="10"/>
      <c r="ES119" s="10"/>
      <c r="ET119" s="10"/>
      <c r="EU119" s="10"/>
      <c r="EV119" s="10"/>
      <c r="EW119" s="10"/>
      <c r="EX119" s="10"/>
      <c r="EZ119" s="10"/>
      <c r="FJ119" s="10"/>
      <c r="FK119" s="10"/>
      <c r="FQ119" s="10"/>
      <c r="FS119" s="10"/>
      <c r="FV119" s="10"/>
      <c r="FW119" s="10"/>
      <c r="FX119" s="10"/>
      <c r="FY119" s="10"/>
      <c r="GE119" s="10"/>
      <c r="GP119" s="10"/>
      <c r="GR119" s="10"/>
      <c r="GV119" s="10"/>
      <c r="GW119" s="10"/>
      <c r="GX119" s="10"/>
      <c r="GY119" s="10"/>
      <c r="HB119" s="10"/>
      <c r="HC119" s="10"/>
      <c r="HD119" s="10"/>
      <c r="HE119" s="10"/>
      <c r="HF119" s="10"/>
      <c r="HG119" s="10"/>
      <c r="HH119" s="10"/>
      <c r="HK119" s="10"/>
      <c r="HL119" s="10"/>
    </row>
    <row r="120" spans="1:220" x14ac:dyDescent="0.2">
      <c r="A120" t="s">
        <v>60</v>
      </c>
      <c r="D120" t="s">
        <v>464</v>
      </c>
      <c r="E120" t="s">
        <v>464</v>
      </c>
      <c r="CK120" s="10"/>
      <c r="CL120" s="10"/>
      <c r="CM120" s="10"/>
      <c r="CN120" s="10"/>
      <c r="CO120" s="10"/>
      <c r="CP120" s="10"/>
      <c r="DJ120" s="10"/>
      <c r="DK120" s="10"/>
      <c r="DL120" s="10"/>
      <c r="DM120" s="10"/>
      <c r="DN120" s="10"/>
      <c r="DO120" s="10"/>
      <c r="DQ120" s="10"/>
      <c r="DR120" s="10"/>
      <c r="DS120" s="10"/>
      <c r="DT120" s="10"/>
      <c r="DU120" s="10"/>
      <c r="DV120" s="10"/>
      <c r="DW120" s="10"/>
      <c r="DX120" s="10"/>
      <c r="DY120" s="10"/>
      <c r="DZ120" s="10"/>
      <c r="EA120" s="10"/>
      <c r="EB120" s="10"/>
      <c r="EC120" s="10"/>
      <c r="ED120" s="10"/>
      <c r="EE120" s="10"/>
      <c r="EJ120" s="10"/>
      <c r="EL120" s="10"/>
      <c r="EM120" s="10"/>
      <c r="EN120" s="10"/>
      <c r="EO120" s="10"/>
      <c r="EP120" s="10"/>
      <c r="EQ120" s="10"/>
      <c r="ER120" s="10"/>
      <c r="ES120" s="10"/>
      <c r="ET120" s="10"/>
      <c r="EU120" s="10"/>
      <c r="EV120" s="10"/>
      <c r="EW120" s="10"/>
      <c r="EX120" s="10"/>
      <c r="EZ120" s="10"/>
      <c r="FJ120" s="10"/>
      <c r="FK120" s="10"/>
      <c r="FQ120" s="10"/>
      <c r="FS120" s="10"/>
      <c r="FV120" s="10"/>
      <c r="FW120" s="10"/>
      <c r="FX120" s="10"/>
      <c r="FY120" s="10"/>
      <c r="GE120" s="10"/>
      <c r="GP120" s="10"/>
      <c r="GR120" s="10"/>
      <c r="GV120" s="10"/>
      <c r="GW120" s="10"/>
      <c r="GX120" s="10"/>
      <c r="GY120" s="10"/>
      <c r="HB120" s="10"/>
      <c r="HC120" s="10"/>
      <c r="HD120" s="10"/>
      <c r="HE120" s="10"/>
      <c r="HF120" s="10"/>
      <c r="HG120" s="10"/>
      <c r="HH120" s="10"/>
      <c r="HK120" s="10"/>
      <c r="HL120" s="10"/>
    </row>
    <row r="121" spans="1:220" x14ac:dyDescent="0.2">
      <c r="A121" t="s">
        <v>61</v>
      </c>
      <c r="D121" t="s">
        <v>469</v>
      </c>
      <c r="E121" t="s">
        <v>469</v>
      </c>
      <c r="CK121" s="10"/>
      <c r="CL121" s="10"/>
      <c r="CM121" s="10"/>
      <c r="CN121" s="10"/>
      <c r="CO121" s="10"/>
      <c r="CP121" s="10"/>
      <c r="DJ121" s="10"/>
      <c r="DK121" s="10"/>
      <c r="DL121" s="10"/>
      <c r="DM121" s="10"/>
      <c r="DN121" s="10"/>
      <c r="DO121" s="10"/>
      <c r="DQ121" s="10"/>
      <c r="DR121" s="10"/>
      <c r="DS121" s="10"/>
      <c r="DT121" s="10"/>
      <c r="DU121" s="10"/>
      <c r="DV121" s="10"/>
      <c r="DW121" s="10"/>
      <c r="DX121" s="10"/>
      <c r="DY121" s="10"/>
      <c r="DZ121" s="10"/>
      <c r="EA121" s="10"/>
      <c r="EB121" s="10"/>
      <c r="EC121" s="10"/>
      <c r="ED121" s="10"/>
      <c r="EE121" s="10"/>
      <c r="EJ121" s="10"/>
      <c r="EL121" s="10"/>
      <c r="EM121" s="10"/>
      <c r="EN121" s="10"/>
      <c r="EO121" s="10"/>
      <c r="EP121" s="10"/>
      <c r="EQ121" s="10"/>
      <c r="ER121" s="10"/>
      <c r="ES121" s="10"/>
      <c r="ET121" s="10"/>
      <c r="EU121" s="10"/>
      <c r="EV121" s="10"/>
      <c r="EW121" s="10"/>
      <c r="EX121" s="10"/>
      <c r="EZ121" s="10"/>
      <c r="FJ121" s="10"/>
      <c r="FK121" s="10"/>
      <c r="FQ121" s="10"/>
      <c r="FS121" s="10"/>
      <c r="FV121" s="10"/>
      <c r="FW121" s="10"/>
      <c r="FX121" s="10"/>
      <c r="FY121" s="10"/>
      <c r="GE121" s="10"/>
      <c r="GP121" s="10"/>
      <c r="GR121" s="10"/>
      <c r="GV121" s="10"/>
      <c r="GW121" s="10"/>
      <c r="GX121" s="10"/>
      <c r="GY121" s="10"/>
      <c r="HB121" s="10"/>
      <c r="HC121" s="10"/>
      <c r="HD121" s="10"/>
      <c r="HE121" s="10"/>
      <c r="HF121" s="10"/>
      <c r="HG121" s="10"/>
      <c r="HH121" s="10"/>
      <c r="HK121" s="10"/>
      <c r="HL121" s="10"/>
    </row>
    <row r="122" spans="1:220" x14ac:dyDescent="0.2">
      <c r="A122" t="s">
        <v>62</v>
      </c>
      <c r="D122" t="s">
        <v>470</v>
      </c>
      <c r="E122" t="s">
        <v>470</v>
      </c>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K122" s="10"/>
      <c r="CL122" s="10"/>
      <c r="CM122" s="10"/>
      <c r="CN122" s="10"/>
      <c r="CO122" s="10"/>
      <c r="CP122" s="10"/>
      <c r="DJ122" s="10"/>
      <c r="DK122" s="10"/>
      <c r="DL122" s="10"/>
      <c r="DM122" s="10"/>
      <c r="DN122" s="10"/>
      <c r="DO122" s="10"/>
      <c r="DQ122" s="10"/>
      <c r="DR122" s="10"/>
      <c r="DS122" s="10"/>
      <c r="DT122" s="10"/>
      <c r="DU122" s="10"/>
      <c r="DV122" s="10"/>
      <c r="DW122" s="10"/>
      <c r="DX122" s="10"/>
      <c r="DY122" s="10"/>
      <c r="DZ122" s="10"/>
      <c r="EA122" s="10"/>
      <c r="EB122" s="10"/>
      <c r="EC122" s="10"/>
      <c r="ED122" s="10"/>
      <c r="EE122" s="10"/>
      <c r="EJ122" s="10"/>
      <c r="EL122" s="10"/>
      <c r="EM122" s="10"/>
      <c r="EN122" s="10"/>
      <c r="EO122" s="10"/>
      <c r="EP122" s="10"/>
      <c r="EQ122" s="10"/>
      <c r="ER122" s="10"/>
      <c r="ES122" s="10"/>
      <c r="ET122" s="10"/>
      <c r="EU122" s="10"/>
      <c r="EV122" s="10"/>
      <c r="EW122" s="10"/>
      <c r="EX122" s="10"/>
      <c r="EZ122" s="10"/>
      <c r="FJ122" s="10"/>
      <c r="FK122" s="10"/>
      <c r="FQ122" s="10"/>
      <c r="FS122" s="10"/>
      <c r="FV122" s="10"/>
      <c r="FW122" s="10"/>
      <c r="FX122" s="10"/>
      <c r="FY122" s="10"/>
      <c r="GE122" s="10"/>
      <c r="GP122" s="10"/>
      <c r="GR122" s="10"/>
      <c r="GV122" s="10"/>
      <c r="GW122" s="10"/>
      <c r="GX122" s="10"/>
      <c r="GY122" s="10"/>
      <c r="HB122" s="10"/>
      <c r="HC122" s="10"/>
      <c r="HD122" s="10"/>
      <c r="HE122" s="10"/>
      <c r="HF122" s="10"/>
      <c r="HG122" s="10"/>
      <c r="HH122" s="10"/>
      <c r="HK122" s="10"/>
      <c r="HL122" s="10"/>
    </row>
    <row r="123" spans="1:220" x14ac:dyDescent="0.2">
      <c r="A123" t="s">
        <v>63</v>
      </c>
      <c r="CK123" s="10"/>
      <c r="CL123" s="10"/>
      <c r="CM123" s="10"/>
      <c r="CN123" s="10"/>
      <c r="CO123" s="10"/>
      <c r="CP123" s="10"/>
      <c r="DJ123" s="10"/>
      <c r="DK123" s="10"/>
      <c r="DL123" s="10"/>
      <c r="DM123" s="10"/>
      <c r="DN123" s="10"/>
      <c r="DO123" s="10"/>
      <c r="DQ123" s="10"/>
      <c r="DR123" s="10"/>
      <c r="DS123" s="10"/>
      <c r="DT123" s="10"/>
      <c r="DU123" s="10"/>
      <c r="DV123" s="10"/>
      <c r="DW123" s="10"/>
      <c r="DX123" s="10"/>
      <c r="DY123" s="10"/>
      <c r="DZ123" s="10"/>
      <c r="EA123" s="10"/>
      <c r="EB123" s="10"/>
      <c r="EC123" s="10"/>
      <c r="ED123" s="10"/>
      <c r="EE123" s="10"/>
      <c r="EJ123" s="10"/>
      <c r="EL123" s="10"/>
      <c r="EM123" s="10"/>
      <c r="EN123" s="10"/>
      <c r="EO123" s="10"/>
      <c r="EP123" s="10"/>
      <c r="EQ123" s="10"/>
      <c r="ER123" s="10"/>
      <c r="ES123" s="10"/>
      <c r="ET123" s="10"/>
      <c r="EU123" s="10"/>
      <c r="EV123" s="10"/>
      <c r="EW123" s="10"/>
      <c r="EX123" s="10"/>
      <c r="EZ123" s="10"/>
      <c r="FJ123" s="10"/>
      <c r="FK123" s="10"/>
      <c r="FQ123" s="10"/>
      <c r="FS123" s="10"/>
      <c r="FV123" s="10"/>
      <c r="FW123" s="10"/>
      <c r="FX123" s="10"/>
      <c r="FY123" s="10"/>
      <c r="GE123" s="10"/>
      <c r="GP123" s="10"/>
      <c r="GR123" s="10"/>
      <c r="GV123" s="10"/>
      <c r="GW123" s="10"/>
      <c r="GX123" s="10"/>
      <c r="GY123" s="10"/>
      <c r="HB123" s="10"/>
      <c r="HC123" s="10"/>
      <c r="HD123" s="10"/>
      <c r="HE123" s="10"/>
      <c r="HF123" s="10"/>
      <c r="HG123" s="10"/>
      <c r="HH123" s="10"/>
      <c r="HK123" s="10"/>
      <c r="HL123" s="10"/>
    </row>
    <row r="124" spans="1:220" x14ac:dyDescent="0.2">
      <c r="A124" t="s">
        <v>64</v>
      </c>
      <c r="D124" t="s">
        <v>470</v>
      </c>
      <c r="E124" t="s">
        <v>470</v>
      </c>
      <c r="CK124" s="10"/>
      <c r="CL124" s="10"/>
      <c r="CM124" s="10"/>
      <c r="CN124" s="10"/>
      <c r="CO124" s="10"/>
      <c r="CP124" s="10"/>
      <c r="DJ124" s="10"/>
      <c r="DK124" s="10"/>
      <c r="DL124" s="10"/>
      <c r="DM124" s="10"/>
      <c r="DN124" s="10"/>
      <c r="DO124" s="10"/>
      <c r="DQ124" s="10"/>
      <c r="DR124" s="10"/>
      <c r="DS124" s="10"/>
      <c r="DT124" s="10"/>
      <c r="DU124" s="10"/>
      <c r="DV124" s="10"/>
      <c r="DW124" s="10"/>
      <c r="DX124" s="10"/>
      <c r="DY124" s="10"/>
      <c r="DZ124" s="10"/>
      <c r="EA124" s="10"/>
      <c r="EB124" s="10"/>
      <c r="EC124" s="10"/>
      <c r="ED124" s="10"/>
      <c r="EE124" s="10"/>
      <c r="EJ124" s="10"/>
      <c r="EL124" s="10"/>
      <c r="EM124" s="10"/>
      <c r="EN124" s="10"/>
      <c r="EO124" s="10"/>
      <c r="EP124" s="10"/>
      <c r="EQ124" s="10"/>
      <c r="ER124" s="10"/>
      <c r="ES124" s="10"/>
      <c r="ET124" s="10"/>
      <c r="EU124" s="10"/>
      <c r="EV124" s="10"/>
      <c r="EW124" s="10"/>
      <c r="EX124" s="10"/>
      <c r="EZ124" s="10"/>
      <c r="FJ124" s="10"/>
      <c r="FK124" s="10"/>
      <c r="FQ124" s="10"/>
      <c r="FS124" s="10"/>
      <c r="FV124" s="10"/>
      <c r="FW124" s="10"/>
      <c r="FX124" s="10"/>
      <c r="FY124" s="10"/>
      <c r="GE124" s="10"/>
      <c r="GP124" s="10"/>
      <c r="GR124" s="10"/>
      <c r="GV124" s="10"/>
      <c r="GW124" s="10"/>
      <c r="GX124" s="10"/>
      <c r="GY124" s="10"/>
      <c r="HB124" s="10"/>
      <c r="HC124" s="10"/>
      <c r="HD124" s="10"/>
      <c r="HE124" s="10"/>
      <c r="HF124" s="10"/>
      <c r="HG124" s="10"/>
      <c r="HH124" s="10"/>
      <c r="HK124" s="10"/>
      <c r="HL124" s="10"/>
    </row>
    <row r="125" spans="1:220" x14ac:dyDescent="0.2">
      <c r="A125" t="s">
        <v>65</v>
      </c>
      <c r="D125" t="s">
        <v>465</v>
      </c>
      <c r="E125" t="s">
        <v>465</v>
      </c>
      <c r="CK125" s="10"/>
      <c r="CL125" s="10"/>
      <c r="CM125" s="10"/>
      <c r="CN125" s="10"/>
      <c r="CO125" s="10"/>
      <c r="CP125" s="10"/>
      <c r="DJ125" s="10"/>
      <c r="DK125" s="10"/>
      <c r="DL125" s="10"/>
      <c r="DM125" s="10"/>
      <c r="DN125" s="10"/>
      <c r="DO125" s="10"/>
      <c r="DQ125" s="10"/>
      <c r="DR125" s="10"/>
      <c r="DS125" s="10"/>
      <c r="DT125" s="10"/>
      <c r="DU125" s="10"/>
      <c r="DV125" s="10"/>
      <c r="DW125" s="10"/>
      <c r="DX125" s="10"/>
      <c r="DY125" s="10"/>
      <c r="DZ125" s="10"/>
      <c r="EA125" s="10"/>
      <c r="EB125" s="10"/>
      <c r="EC125" s="10"/>
      <c r="ED125" s="10"/>
      <c r="EE125" s="10"/>
      <c r="EJ125" s="10"/>
      <c r="EL125" s="10"/>
      <c r="EM125" s="10"/>
      <c r="EN125" s="10"/>
      <c r="EO125" s="10"/>
      <c r="EP125" s="10"/>
      <c r="EQ125" s="10"/>
      <c r="ER125" s="10"/>
      <c r="ES125" s="10"/>
      <c r="ET125" s="10"/>
      <c r="EU125" s="10"/>
      <c r="EV125" s="10"/>
      <c r="EW125" s="10"/>
      <c r="EX125" s="10"/>
      <c r="EZ125" s="10"/>
      <c r="FJ125" s="10"/>
      <c r="FK125" s="10"/>
      <c r="FQ125" s="10"/>
      <c r="FS125" s="10"/>
      <c r="FV125" s="10"/>
      <c r="FW125" s="10"/>
      <c r="FX125" s="10"/>
      <c r="FY125" s="10"/>
      <c r="GE125" s="10"/>
      <c r="GP125" s="10"/>
      <c r="GR125" s="10"/>
      <c r="GV125" s="10"/>
      <c r="GW125" s="10"/>
      <c r="GX125" s="10"/>
      <c r="GY125" s="10"/>
      <c r="HB125" s="10"/>
      <c r="HC125" s="10"/>
      <c r="HD125" s="10"/>
      <c r="HE125" s="10"/>
      <c r="HF125" s="10"/>
      <c r="HG125" s="10"/>
      <c r="HH125" s="10"/>
      <c r="HK125" s="10"/>
      <c r="HL125" s="10"/>
    </row>
    <row r="126" spans="1:220" x14ac:dyDescent="0.2">
      <c r="A126" t="s">
        <v>66</v>
      </c>
      <c r="D126" t="s">
        <v>470</v>
      </c>
      <c r="E126" t="s">
        <v>470</v>
      </c>
      <c r="CK126" s="10"/>
      <c r="CL126" s="10"/>
      <c r="CM126" s="10"/>
      <c r="CN126" s="10"/>
      <c r="CO126" s="10"/>
      <c r="CP126" s="10"/>
      <c r="DJ126" s="10"/>
      <c r="DK126" s="10"/>
      <c r="DL126" s="10"/>
      <c r="DM126" s="10"/>
      <c r="DN126" s="10"/>
      <c r="DO126" s="10"/>
      <c r="DQ126" s="10"/>
      <c r="DR126" s="10"/>
      <c r="DS126" s="10"/>
      <c r="DT126" s="10"/>
      <c r="DU126" s="10"/>
      <c r="DV126" s="10"/>
      <c r="DW126" s="10"/>
      <c r="DX126" s="10"/>
      <c r="DY126" s="10"/>
      <c r="DZ126" s="10"/>
      <c r="EA126" s="10"/>
      <c r="EB126" s="10"/>
      <c r="EC126" s="10"/>
      <c r="ED126" s="10"/>
      <c r="EE126" s="10"/>
      <c r="EJ126" s="10"/>
      <c r="EL126" s="10"/>
      <c r="EM126" s="10"/>
      <c r="EN126" s="10"/>
      <c r="EO126" s="10"/>
      <c r="EP126" s="10"/>
      <c r="EQ126" s="10"/>
      <c r="ER126" s="10"/>
      <c r="ES126" s="10"/>
      <c r="ET126" s="10"/>
      <c r="EU126" s="10"/>
      <c r="EV126" s="10"/>
      <c r="EW126" s="10"/>
      <c r="EX126" s="10"/>
      <c r="EZ126" s="10"/>
      <c r="FJ126" s="10"/>
      <c r="FK126" s="10"/>
      <c r="FQ126" s="10"/>
      <c r="FS126" s="10"/>
      <c r="FV126" s="10"/>
      <c r="FW126" s="10"/>
      <c r="FX126" s="10"/>
      <c r="FY126" s="10"/>
      <c r="GE126" s="10"/>
      <c r="GP126" s="10"/>
      <c r="GR126" s="10"/>
      <c r="GV126" s="10"/>
      <c r="GW126" s="10"/>
      <c r="GX126" s="10"/>
      <c r="GY126" s="10"/>
      <c r="HB126" s="10"/>
      <c r="HC126" s="10"/>
      <c r="HD126" s="10"/>
      <c r="HE126" s="10"/>
      <c r="HF126" s="10"/>
      <c r="HG126" s="10"/>
      <c r="HH126" s="10"/>
      <c r="HK126" s="10"/>
      <c r="HL126" s="10"/>
    </row>
    <row r="127" spans="1:220" x14ac:dyDescent="0.2">
      <c r="A127" t="s">
        <v>67</v>
      </c>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K127" s="10"/>
      <c r="CL127" s="10"/>
      <c r="CM127" s="10"/>
      <c r="CN127" s="10"/>
      <c r="CO127" s="10"/>
      <c r="CP127" s="10"/>
      <c r="DJ127" s="10"/>
      <c r="DK127" s="10"/>
      <c r="DL127" s="10"/>
      <c r="DM127" s="10"/>
      <c r="DN127" s="10"/>
      <c r="DO127" s="10"/>
      <c r="DQ127" s="10"/>
      <c r="DR127" s="10"/>
      <c r="DS127" s="10"/>
      <c r="DT127" s="10"/>
      <c r="DU127" s="10"/>
      <c r="DV127" s="10"/>
      <c r="DW127" s="10"/>
      <c r="DX127" s="10"/>
      <c r="DY127" s="10"/>
      <c r="DZ127" s="10"/>
      <c r="EA127" s="10"/>
      <c r="EB127" s="10"/>
      <c r="EC127" s="10"/>
      <c r="ED127" s="10"/>
      <c r="EE127" s="10"/>
      <c r="EJ127" s="10"/>
      <c r="EL127" s="10"/>
      <c r="EM127" s="10"/>
      <c r="EN127" s="10"/>
      <c r="EO127" s="10"/>
      <c r="EP127" s="10"/>
      <c r="EQ127" s="10"/>
      <c r="ER127" s="10"/>
      <c r="ES127" s="10"/>
      <c r="ET127" s="10"/>
      <c r="EU127" s="10"/>
      <c r="EV127" s="10"/>
      <c r="EW127" s="10"/>
      <c r="EX127" s="10"/>
      <c r="EZ127" s="10"/>
      <c r="FJ127" s="10"/>
      <c r="FK127" s="10"/>
      <c r="FQ127" s="10"/>
      <c r="FS127" s="10"/>
      <c r="FV127" s="10"/>
      <c r="FW127" s="10"/>
      <c r="FX127" s="10"/>
      <c r="FY127" s="10"/>
      <c r="GE127" s="10"/>
      <c r="GP127" s="10"/>
      <c r="GR127" s="10"/>
      <c r="GV127" s="10"/>
      <c r="GW127" s="10"/>
      <c r="GX127" s="10"/>
      <c r="GY127" s="10"/>
      <c r="HB127" s="10"/>
      <c r="HC127" s="10"/>
      <c r="HD127" s="10"/>
      <c r="HE127" s="10"/>
      <c r="HF127" s="10"/>
      <c r="HG127" s="10"/>
      <c r="HH127" s="10"/>
      <c r="HK127" s="10"/>
      <c r="HL127" s="10"/>
    </row>
    <row r="128" spans="1:220" x14ac:dyDescent="0.2">
      <c r="A128" t="s">
        <v>68</v>
      </c>
      <c r="D128" t="s">
        <v>470</v>
      </c>
      <c r="E128" t="s">
        <v>470</v>
      </c>
      <c r="CK128" s="10"/>
      <c r="CL128" s="10"/>
      <c r="CM128" s="10"/>
      <c r="CN128" s="10"/>
      <c r="CO128" s="10"/>
      <c r="CP128" s="10"/>
      <c r="DJ128" s="10"/>
      <c r="DK128" s="10"/>
      <c r="DL128" s="10"/>
      <c r="DM128" s="10"/>
      <c r="DN128" s="10"/>
      <c r="DO128" s="10"/>
      <c r="DQ128" s="10"/>
      <c r="DR128" s="10"/>
      <c r="DS128" s="10"/>
      <c r="DT128" s="10"/>
      <c r="DU128" s="10"/>
      <c r="DV128" s="10"/>
      <c r="DW128" s="10"/>
      <c r="DX128" s="10"/>
      <c r="DY128" s="10"/>
      <c r="DZ128" s="10"/>
      <c r="EA128" s="10"/>
      <c r="EB128" s="10"/>
      <c r="EC128" s="10"/>
      <c r="ED128" s="10"/>
      <c r="EE128" s="10"/>
      <c r="EJ128" s="10"/>
      <c r="EL128" s="10"/>
      <c r="EM128" s="10"/>
      <c r="EN128" s="10"/>
      <c r="EO128" s="10"/>
      <c r="EP128" s="10"/>
      <c r="EQ128" s="10"/>
      <c r="ER128" s="10"/>
      <c r="ES128" s="10"/>
      <c r="ET128" s="10"/>
      <c r="EU128" s="10"/>
      <c r="EV128" s="10"/>
      <c r="EW128" s="10"/>
      <c r="EX128" s="10"/>
      <c r="EZ128" s="10"/>
      <c r="FJ128" s="10"/>
      <c r="FK128" s="10"/>
      <c r="FQ128" s="10"/>
      <c r="FS128" s="10"/>
      <c r="FV128" s="10"/>
      <c r="FW128" s="10"/>
      <c r="FX128" s="10"/>
      <c r="FY128" s="10"/>
      <c r="GE128" s="10"/>
      <c r="GP128" s="10"/>
      <c r="GR128" s="10"/>
      <c r="GV128" s="10"/>
      <c r="GW128" s="10"/>
      <c r="GX128" s="10"/>
      <c r="GY128" s="10"/>
      <c r="HB128" s="10"/>
      <c r="HC128" s="10"/>
      <c r="HD128" s="10"/>
      <c r="HE128" s="10"/>
      <c r="HF128" s="10"/>
      <c r="HG128" s="10"/>
      <c r="HH128" s="10"/>
      <c r="HK128" s="10"/>
      <c r="HL128" s="10"/>
    </row>
    <row r="129" spans="1:220" x14ac:dyDescent="0.2">
      <c r="A129" t="s">
        <v>69</v>
      </c>
      <c r="D129" t="s">
        <v>465</v>
      </c>
      <c r="E129" t="s">
        <v>465</v>
      </c>
      <c r="CK129" s="10"/>
      <c r="CL129" s="10"/>
      <c r="CM129" s="10"/>
      <c r="CN129" s="10"/>
      <c r="CO129" s="10"/>
      <c r="CP129" s="10"/>
      <c r="DJ129" s="10"/>
      <c r="DK129" s="10"/>
      <c r="DL129" s="10"/>
      <c r="DM129" s="10"/>
      <c r="DN129" s="10"/>
      <c r="DO129" s="10"/>
      <c r="DQ129" s="10"/>
      <c r="DR129" s="10"/>
      <c r="DS129" s="10"/>
      <c r="DT129" s="10"/>
      <c r="DU129" s="10"/>
      <c r="DV129" s="10"/>
      <c r="DW129" s="10"/>
      <c r="DX129" s="10"/>
      <c r="DY129" s="10"/>
      <c r="DZ129" s="10"/>
      <c r="EA129" s="10"/>
      <c r="EB129" s="10"/>
      <c r="EC129" s="10"/>
      <c r="ED129" s="10"/>
      <c r="EE129" s="10"/>
      <c r="EJ129" s="10"/>
      <c r="EL129" s="10"/>
      <c r="EM129" s="10"/>
      <c r="EN129" s="10"/>
      <c r="EO129" s="10"/>
      <c r="EP129" s="10"/>
      <c r="EQ129" s="10"/>
      <c r="ER129" s="10"/>
      <c r="ES129" s="10"/>
      <c r="ET129" s="10"/>
      <c r="EU129" s="10"/>
      <c r="EV129" s="10"/>
      <c r="EW129" s="10"/>
      <c r="EX129" s="10"/>
      <c r="EZ129" s="10"/>
      <c r="FJ129" s="10"/>
      <c r="FK129" s="10"/>
      <c r="FQ129" s="10"/>
      <c r="FS129" s="10"/>
      <c r="FV129" s="10"/>
      <c r="FW129" s="10"/>
      <c r="FX129" s="10"/>
      <c r="FY129" s="10"/>
      <c r="GE129" s="10"/>
      <c r="GP129" s="10"/>
      <c r="GR129" s="10"/>
      <c r="GV129" s="10"/>
      <c r="GW129" s="10"/>
      <c r="GX129" s="10"/>
      <c r="GY129" s="10"/>
      <c r="HB129" s="10"/>
      <c r="HC129" s="10"/>
      <c r="HD129" s="10"/>
      <c r="HE129" s="10"/>
      <c r="HF129" s="10"/>
      <c r="HG129" s="10"/>
      <c r="HH129" s="10"/>
      <c r="HK129" s="10"/>
      <c r="HL129" s="10"/>
    </row>
    <row r="130" spans="1:220" x14ac:dyDescent="0.2">
      <c r="A130" t="s">
        <v>70</v>
      </c>
      <c r="D130" t="s">
        <v>470</v>
      </c>
      <c r="E130" t="s">
        <v>470</v>
      </c>
      <c r="CK130" s="10"/>
      <c r="CL130" s="10"/>
      <c r="CM130" s="10"/>
      <c r="CN130" s="10"/>
      <c r="CO130" s="10"/>
      <c r="CP130" s="10"/>
      <c r="DJ130" s="10"/>
      <c r="DK130" s="10"/>
      <c r="DL130" s="10"/>
      <c r="DM130" s="10"/>
      <c r="DN130" s="10"/>
      <c r="DO130" s="10"/>
      <c r="DQ130" s="10"/>
      <c r="DR130" s="10"/>
      <c r="DS130" s="10"/>
      <c r="DT130" s="10"/>
      <c r="DU130" s="10"/>
      <c r="DV130" s="10"/>
      <c r="DW130" s="10"/>
      <c r="DX130" s="10"/>
      <c r="DY130" s="10"/>
      <c r="DZ130" s="10"/>
      <c r="EA130" s="10"/>
      <c r="EB130" s="10"/>
      <c r="EC130" s="10"/>
      <c r="ED130" s="10"/>
      <c r="EE130" s="10"/>
      <c r="EJ130" s="10"/>
      <c r="EL130" s="10"/>
      <c r="EM130" s="10"/>
      <c r="EN130" s="10"/>
      <c r="EO130" s="10"/>
      <c r="EP130" s="10"/>
      <c r="EQ130" s="10"/>
      <c r="ER130" s="10"/>
      <c r="ES130" s="10"/>
      <c r="ET130" s="10"/>
      <c r="EU130" s="10"/>
      <c r="EV130" s="10"/>
      <c r="EW130" s="10"/>
      <c r="EX130" s="10"/>
      <c r="EZ130" s="10"/>
      <c r="FJ130" s="10"/>
      <c r="FK130" s="10"/>
      <c r="FQ130" s="10"/>
      <c r="FS130" s="10"/>
      <c r="FV130" s="10"/>
      <c r="FW130" s="10"/>
      <c r="FX130" s="10"/>
      <c r="FY130" s="10"/>
      <c r="GE130" s="10"/>
      <c r="GP130" s="10"/>
      <c r="GR130" s="10"/>
      <c r="GV130" s="10"/>
      <c r="GW130" s="10"/>
      <c r="GX130" s="10"/>
      <c r="GY130" s="10"/>
      <c r="HB130" s="10"/>
      <c r="HC130" s="10"/>
      <c r="HD130" s="10"/>
      <c r="HE130" s="10"/>
      <c r="HF130" s="10"/>
      <c r="HG130" s="10"/>
      <c r="HH130" s="10"/>
      <c r="HK130" s="10"/>
      <c r="HL130" s="10"/>
    </row>
    <row r="131" spans="1:220" x14ac:dyDescent="0.2">
      <c r="A131" t="s">
        <v>71</v>
      </c>
      <c r="CK131" s="10"/>
      <c r="CL131" s="10"/>
      <c r="CM131" s="10"/>
      <c r="CN131" s="10"/>
      <c r="CO131" s="10"/>
      <c r="CP131" s="10"/>
      <c r="DJ131" s="10"/>
      <c r="DK131" s="10"/>
      <c r="DL131" s="10"/>
      <c r="DM131" s="10"/>
      <c r="DN131" s="10"/>
      <c r="DO131" s="10"/>
      <c r="DQ131" s="10"/>
      <c r="DR131" s="10"/>
      <c r="DS131" s="10"/>
      <c r="DT131" s="10"/>
      <c r="DU131" s="10"/>
      <c r="DV131" s="10"/>
      <c r="DW131" s="10"/>
      <c r="DX131" s="10"/>
      <c r="DY131" s="10"/>
      <c r="DZ131" s="10"/>
      <c r="EA131" s="10"/>
      <c r="EB131" s="10"/>
      <c r="EC131" s="10"/>
      <c r="ED131" s="10"/>
      <c r="EE131" s="10"/>
      <c r="EJ131" s="10"/>
      <c r="EL131" s="10"/>
      <c r="EM131" s="10"/>
      <c r="EN131" s="10"/>
      <c r="EO131" s="10"/>
      <c r="EP131" s="10"/>
      <c r="EQ131" s="10"/>
      <c r="ER131" s="10"/>
      <c r="ES131" s="10"/>
      <c r="ET131" s="10"/>
      <c r="EU131" s="10"/>
      <c r="EV131" s="10"/>
      <c r="EW131" s="10"/>
      <c r="EX131" s="10"/>
      <c r="EZ131" s="10"/>
      <c r="FJ131" s="10"/>
      <c r="FK131" s="10"/>
      <c r="FQ131" s="10"/>
      <c r="FS131" s="10"/>
      <c r="FV131" s="10"/>
      <c r="FW131" s="10"/>
      <c r="FX131" s="10"/>
      <c r="FY131" s="10"/>
      <c r="GE131" s="10"/>
      <c r="GP131" s="10"/>
      <c r="GR131" s="10"/>
      <c r="GV131" s="10"/>
      <c r="GW131" s="10"/>
      <c r="GX131" s="10"/>
      <c r="GY131" s="10"/>
      <c r="HB131" s="10"/>
      <c r="HC131" s="10"/>
      <c r="HD131" s="10"/>
      <c r="HE131" s="10"/>
      <c r="HF131" s="10"/>
      <c r="HG131" s="10"/>
      <c r="HH131" s="10"/>
      <c r="HK131" s="10"/>
      <c r="HL131" s="10"/>
    </row>
    <row r="132" spans="1:220" x14ac:dyDescent="0.2">
      <c r="A132" t="s">
        <v>72</v>
      </c>
      <c r="D132" t="s">
        <v>470</v>
      </c>
      <c r="E132" t="s">
        <v>470</v>
      </c>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K132" s="10"/>
      <c r="CL132" s="10"/>
      <c r="CM132" s="10"/>
      <c r="CN132" s="10"/>
      <c r="CO132" s="10"/>
      <c r="CP132" s="10"/>
      <c r="DJ132" s="10"/>
      <c r="DK132" s="10"/>
      <c r="DL132" s="10"/>
      <c r="DM132" s="10"/>
      <c r="DN132" s="10"/>
      <c r="DO132" s="10"/>
      <c r="DQ132" s="10"/>
      <c r="DR132" s="10"/>
      <c r="DS132" s="10"/>
      <c r="DT132" s="10"/>
      <c r="DU132" s="10"/>
      <c r="DV132" s="10"/>
      <c r="DW132" s="10"/>
      <c r="DX132" s="10"/>
      <c r="DY132" s="10"/>
      <c r="DZ132" s="10"/>
      <c r="EA132" s="10"/>
      <c r="EB132" s="10"/>
      <c r="EC132" s="10"/>
      <c r="ED132" s="10"/>
      <c r="EE132" s="10"/>
      <c r="EJ132" s="10"/>
      <c r="EL132" s="10"/>
      <c r="EM132" s="10"/>
      <c r="EN132" s="10"/>
      <c r="EO132" s="10"/>
      <c r="EP132" s="10"/>
      <c r="EQ132" s="10"/>
      <c r="ER132" s="10"/>
      <c r="ES132" s="10"/>
      <c r="ET132" s="10"/>
      <c r="EU132" s="10"/>
      <c r="EV132" s="10"/>
      <c r="EW132" s="10"/>
      <c r="EX132" s="10"/>
      <c r="EZ132" s="10"/>
      <c r="FJ132" s="10"/>
      <c r="FK132" s="10"/>
      <c r="FQ132" s="10"/>
      <c r="FS132" s="10"/>
      <c r="FV132" s="10"/>
      <c r="FW132" s="10"/>
      <c r="FX132" s="10"/>
      <c r="FY132" s="10"/>
      <c r="GE132" s="10"/>
      <c r="GP132" s="10"/>
      <c r="GR132" s="10"/>
      <c r="GV132" s="10"/>
      <c r="GW132" s="10"/>
      <c r="GX132" s="10"/>
      <c r="GY132" s="10"/>
      <c r="HB132" s="10"/>
      <c r="HC132" s="10"/>
      <c r="HD132" s="10"/>
      <c r="HE132" s="10"/>
      <c r="HF132" s="10"/>
      <c r="HG132" s="10"/>
      <c r="HH132" s="10"/>
      <c r="HK132" s="10"/>
      <c r="HL132" s="10"/>
    </row>
    <row r="133" spans="1:220" x14ac:dyDescent="0.2">
      <c r="A133" t="s">
        <v>73</v>
      </c>
      <c r="D133" t="s">
        <v>465</v>
      </c>
      <c r="E133" t="s">
        <v>465</v>
      </c>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K133" s="10"/>
      <c r="CL133" s="10"/>
      <c r="CM133" s="10"/>
      <c r="CN133" s="10"/>
      <c r="CO133" s="10"/>
      <c r="CP133" s="10"/>
      <c r="DJ133" s="10"/>
      <c r="DK133" s="10"/>
      <c r="DL133" s="10"/>
      <c r="DM133" s="10"/>
      <c r="DN133" s="10"/>
      <c r="DO133" s="10"/>
      <c r="DQ133" s="10"/>
      <c r="DR133" s="10"/>
      <c r="DS133" s="10"/>
      <c r="DT133" s="10"/>
      <c r="DU133" s="10"/>
      <c r="DV133" s="10"/>
      <c r="DW133" s="10"/>
      <c r="DX133" s="10"/>
      <c r="DY133" s="10"/>
      <c r="DZ133" s="10"/>
      <c r="EA133" s="10"/>
      <c r="EB133" s="10"/>
      <c r="EC133" s="10"/>
      <c r="ED133" s="10"/>
      <c r="EE133" s="10"/>
      <c r="EJ133" s="10"/>
      <c r="EL133" s="10"/>
      <c r="EM133" s="10"/>
      <c r="EN133" s="10"/>
      <c r="EO133" s="10"/>
      <c r="EP133" s="10"/>
      <c r="EQ133" s="10"/>
      <c r="ER133" s="10"/>
      <c r="ES133" s="10"/>
      <c r="ET133" s="10"/>
      <c r="EU133" s="10"/>
      <c r="EV133" s="10"/>
      <c r="EW133" s="10"/>
      <c r="EX133" s="10"/>
      <c r="EZ133" s="10"/>
      <c r="FJ133" s="10"/>
      <c r="FK133" s="10"/>
      <c r="FQ133" s="10"/>
      <c r="FS133" s="10"/>
      <c r="FV133" s="10"/>
      <c r="FW133" s="10"/>
      <c r="FX133" s="10"/>
      <c r="FY133" s="10"/>
      <c r="GE133" s="10"/>
      <c r="GP133" s="10"/>
      <c r="GR133" s="10"/>
      <c r="GV133" s="10"/>
      <c r="GW133" s="10"/>
      <c r="GX133" s="10"/>
      <c r="GY133" s="10"/>
      <c r="HB133" s="10"/>
      <c r="HC133" s="10"/>
      <c r="HD133" s="10"/>
      <c r="HE133" s="10"/>
      <c r="HF133" s="10"/>
      <c r="HG133" s="10"/>
      <c r="HH133" s="10"/>
      <c r="HK133" s="10"/>
      <c r="HL133" s="10"/>
    </row>
    <row r="134" spans="1:220" x14ac:dyDescent="0.2">
      <c r="A134" t="s">
        <v>74</v>
      </c>
      <c r="D134" t="s">
        <v>471</v>
      </c>
      <c r="E134" t="s">
        <v>471</v>
      </c>
      <c r="CK134" s="10"/>
      <c r="CL134" s="10"/>
      <c r="CM134" s="10"/>
      <c r="CN134" s="10"/>
      <c r="CO134" s="10"/>
      <c r="CP134" s="10"/>
      <c r="DJ134" s="10"/>
      <c r="DK134" s="10"/>
      <c r="DL134" s="10"/>
      <c r="DM134" s="10"/>
      <c r="DN134" s="10"/>
      <c r="DO134" s="10"/>
      <c r="DQ134" s="10"/>
      <c r="DR134" s="10"/>
      <c r="DS134" s="10"/>
      <c r="DT134" s="10"/>
      <c r="DU134" s="10"/>
      <c r="DV134" s="10"/>
      <c r="DW134" s="10"/>
      <c r="DX134" s="10"/>
      <c r="DY134" s="10"/>
      <c r="DZ134" s="10"/>
      <c r="EA134" s="10"/>
      <c r="EB134" s="10"/>
      <c r="EC134" s="10"/>
      <c r="ED134" s="10"/>
      <c r="EE134" s="10"/>
      <c r="EJ134" s="10"/>
      <c r="EL134" s="10"/>
      <c r="EM134" s="10"/>
      <c r="EN134" s="10"/>
      <c r="EO134" s="10"/>
      <c r="EP134" s="10"/>
      <c r="EQ134" s="10"/>
      <c r="ER134" s="10"/>
      <c r="ES134" s="10"/>
      <c r="ET134" s="10"/>
      <c r="EU134" s="10"/>
      <c r="EV134" s="10"/>
      <c r="EW134" s="10"/>
      <c r="EX134" s="10"/>
      <c r="EZ134" s="10"/>
      <c r="FJ134" s="10"/>
      <c r="FK134" s="10"/>
      <c r="FQ134" s="10"/>
      <c r="FS134" s="10"/>
      <c r="FV134" s="10"/>
      <c r="FW134" s="10"/>
      <c r="FX134" s="10"/>
      <c r="FY134" s="10"/>
      <c r="GE134" s="10"/>
      <c r="GP134" s="10"/>
      <c r="GR134" s="10"/>
      <c r="GV134" s="10"/>
      <c r="GW134" s="10"/>
      <c r="GX134" s="10"/>
      <c r="GY134" s="10"/>
      <c r="HB134" s="10"/>
      <c r="HC134" s="10"/>
      <c r="HD134" s="10"/>
      <c r="HE134" s="10"/>
      <c r="HF134" s="10"/>
      <c r="HG134" s="10"/>
      <c r="HH134" s="10"/>
      <c r="HK134" s="10"/>
      <c r="HL134" s="10"/>
    </row>
    <row r="135" spans="1:220" x14ac:dyDescent="0.2">
      <c r="A135" t="s">
        <v>75</v>
      </c>
      <c r="CK135" s="10"/>
      <c r="CL135" s="10"/>
      <c r="CM135" s="10"/>
      <c r="CN135" s="10"/>
      <c r="CO135" s="10"/>
      <c r="CP135" s="10"/>
      <c r="DJ135" s="10"/>
      <c r="DK135" s="10"/>
      <c r="DL135" s="10"/>
      <c r="DM135" s="10"/>
      <c r="DN135" s="10"/>
      <c r="DO135" s="10"/>
      <c r="DQ135" s="10"/>
      <c r="DR135" s="10"/>
      <c r="DS135" s="10"/>
      <c r="DT135" s="10"/>
      <c r="DU135" s="10"/>
      <c r="DV135" s="10"/>
      <c r="DW135" s="10"/>
      <c r="DX135" s="10"/>
      <c r="DY135" s="10"/>
      <c r="DZ135" s="10"/>
      <c r="EA135" s="10"/>
      <c r="EB135" s="10"/>
      <c r="EC135" s="10"/>
      <c r="ED135" s="10"/>
      <c r="EE135" s="10"/>
      <c r="EJ135" s="10"/>
      <c r="EL135" s="10"/>
      <c r="EM135" s="10"/>
      <c r="EN135" s="10"/>
      <c r="EO135" s="10"/>
      <c r="EP135" s="10"/>
      <c r="EQ135" s="10"/>
      <c r="ER135" s="10"/>
      <c r="ES135" s="10"/>
      <c r="ET135" s="10"/>
      <c r="EU135" s="10"/>
      <c r="EV135" s="10"/>
      <c r="EW135" s="10"/>
      <c r="EX135" s="10"/>
      <c r="EZ135" s="10"/>
      <c r="FJ135" s="10"/>
      <c r="FK135" s="10"/>
      <c r="FQ135" s="10"/>
      <c r="FS135" s="10"/>
      <c r="FV135" s="10"/>
      <c r="FW135" s="10"/>
      <c r="FX135" s="10"/>
      <c r="FY135" s="10"/>
      <c r="GE135" s="10"/>
      <c r="GP135" s="10"/>
      <c r="GR135" s="10"/>
      <c r="GV135" s="10"/>
      <c r="GW135" s="10"/>
      <c r="GX135" s="10"/>
      <c r="GY135" s="10"/>
      <c r="HB135" s="10"/>
      <c r="HC135" s="10"/>
      <c r="HD135" s="10"/>
      <c r="HE135" s="10"/>
      <c r="HF135" s="10"/>
      <c r="HG135" s="10"/>
      <c r="HH135" s="10"/>
      <c r="HK135" s="10"/>
      <c r="HL135" s="10"/>
    </row>
    <row r="136" spans="1:220" x14ac:dyDescent="0.2">
      <c r="A136" t="s">
        <v>76</v>
      </c>
      <c r="D136" t="s">
        <v>471</v>
      </c>
      <c r="E136" t="s">
        <v>471</v>
      </c>
      <c r="CK136" s="10"/>
      <c r="CL136" s="10"/>
      <c r="CM136" s="10"/>
      <c r="CN136" s="10"/>
      <c r="CO136" s="10"/>
      <c r="CP136" s="10"/>
      <c r="DJ136" s="10"/>
      <c r="DK136" s="10"/>
      <c r="DL136" s="10"/>
      <c r="DM136" s="10"/>
      <c r="DN136" s="10"/>
      <c r="DO136" s="10"/>
      <c r="DQ136" s="10"/>
      <c r="DR136" s="10"/>
      <c r="DS136" s="10"/>
      <c r="DT136" s="10"/>
      <c r="DU136" s="10"/>
      <c r="DV136" s="10"/>
      <c r="DW136" s="10"/>
      <c r="DX136" s="10"/>
      <c r="DY136" s="10"/>
      <c r="DZ136" s="10"/>
      <c r="EA136" s="10"/>
      <c r="EB136" s="10"/>
      <c r="EC136" s="10"/>
      <c r="ED136" s="10"/>
      <c r="EE136" s="10"/>
      <c r="EJ136" s="10"/>
      <c r="EL136" s="10"/>
      <c r="EM136" s="10"/>
      <c r="EN136" s="10"/>
      <c r="EO136" s="10"/>
      <c r="EP136" s="10"/>
      <c r="EQ136" s="10"/>
      <c r="ER136" s="10"/>
      <c r="ES136" s="10"/>
      <c r="ET136" s="10"/>
      <c r="EU136" s="10"/>
      <c r="EV136" s="10"/>
      <c r="EW136" s="10"/>
      <c r="EX136" s="10"/>
      <c r="EZ136" s="10"/>
      <c r="FJ136" s="10"/>
      <c r="FK136" s="10"/>
      <c r="FQ136" s="10"/>
      <c r="FS136" s="10"/>
      <c r="FV136" s="10"/>
      <c r="FW136" s="10"/>
      <c r="FX136" s="10"/>
      <c r="FY136" s="10"/>
      <c r="GE136" s="10"/>
      <c r="GP136" s="10"/>
      <c r="GR136" s="10"/>
      <c r="GV136" s="10"/>
      <c r="GW136" s="10"/>
      <c r="GX136" s="10"/>
      <c r="GY136" s="10"/>
      <c r="HB136" s="10"/>
      <c r="HC136" s="10"/>
      <c r="HD136" s="10"/>
      <c r="HE136" s="10"/>
      <c r="HF136" s="10"/>
      <c r="HG136" s="10"/>
      <c r="HH136" s="10"/>
      <c r="HK136" s="10"/>
      <c r="HL136" s="10"/>
    </row>
    <row r="137" spans="1:220" x14ac:dyDescent="0.2">
      <c r="A137" t="s">
        <v>77</v>
      </c>
      <c r="D137" t="s">
        <v>465</v>
      </c>
      <c r="E137" t="s">
        <v>465</v>
      </c>
      <c r="CK137" s="10"/>
      <c r="CL137" s="10"/>
      <c r="CM137" s="10"/>
      <c r="CN137" s="10"/>
      <c r="CO137" s="10"/>
      <c r="CP137" s="10"/>
      <c r="DJ137" s="10"/>
      <c r="DK137" s="10"/>
      <c r="DL137" s="10"/>
      <c r="DM137" s="10"/>
      <c r="DN137" s="10"/>
      <c r="DO137" s="10"/>
      <c r="DQ137" s="10"/>
      <c r="DR137" s="10"/>
      <c r="DS137" s="10"/>
      <c r="DT137" s="10"/>
      <c r="DU137" s="10"/>
      <c r="DV137" s="10"/>
      <c r="DW137" s="10"/>
      <c r="DX137" s="10"/>
      <c r="DY137" s="10"/>
      <c r="DZ137" s="10"/>
      <c r="EA137" s="10"/>
      <c r="EB137" s="10"/>
      <c r="EC137" s="10"/>
      <c r="ED137" s="10"/>
      <c r="EE137" s="10"/>
      <c r="EJ137" s="10"/>
      <c r="EL137" s="10"/>
      <c r="EM137" s="10"/>
      <c r="EN137" s="10"/>
      <c r="EO137" s="10"/>
      <c r="EP137" s="10"/>
      <c r="EQ137" s="10"/>
      <c r="ER137" s="10"/>
      <c r="ES137" s="10"/>
      <c r="ET137" s="10"/>
      <c r="EU137" s="10"/>
      <c r="EV137" s="10"/>
      <c r="EW137" s="10"/>
      <c r="EX137" s="10"/>
      <c r="EZ137" s="10"/>
      <c r="FJ137" s="10"/>
      <c r="FK137" s="10"/>
      <c r="FQ137" s="10"/>
      <c r="FS137" s="10"/>
      <c r="FV137" s="10"/>
      <c r="FW137" s="10"/>
      <c r="FX137" s="10"/>
      <c r="FY137" s="10"/>
      <c r="GE137" s="10"/>
      <c r="GP137" s="10"/>
      <c r="GR137" s="10"/>
      <c r="GV137" s="10"/>
      <c r="GW137" s="10"/>
      <c r="GX137" s="10"/>
      <c r="GY137" s="10"/>
      <c r="HB137" s="10"/>
      <c r="HC137" s="10"/>
      <c r="HD137" s="10"/>
      <c r="HE137" s="10"/>
      <c r="HF137" s="10"/>
      <c r="HG137" s="10"/>
      <c r="HH137" s="10"/>
      <c r="HK137" s="10"/>
      <c r="HL137" s="10"/>
    </row>
    <row r="138" spans="1:220" x14ac:dyDescent="0.2">
      <c r="A138" t="s">
        <v>82</v>
      </c>
      <c r="D138" t="s">
        <v>467</v>
      </c>
      <c r="E138" t="s">
        <v>467</v>
      </c>
      <c r="CK138" s="10"/>
      <c r="CL138" s="10"/>
      <c r="CM138" s="10"/>
      <c r="CN138" s="10"/>
      <c r="CO138" s="10"/>
      <c r="CP138" s="10"/>
      <c r="DJ138" s="10"/>
      <c r="DK138" s="10"/>
      <c r="DL138" s="10"/>
      <c r="DM138" s="10"/>
      <c r="DN138" s="10"/>
      <c r="DO138" s="10"/>
      <c r="DQ138" s="10"/>
      <c r="DR138" s="10"/>
      <c r="DS138" s="10"/>
      <c r="DT138" s="10"/>
      <c r="DU138" s="10"/>
      <c r="DV138" s="10"/>
      <c r="DW138" s="10"/>
      <c r="DX138" s="10"/>
      <c r="DY138" s="10"/>
      <c r="DZ138" s="10"/>
      <c r="EA138" s="10"/>
      <c r="EB138" s="10"/>
      <c r="EC138" s="10"/>
      <c r="ED138" s="10"/>
      <c r="EE138" s="10"/>
      <c r="EJ138" s="10"/>
      <c r="EL138" s="10"/>
      <c r="EM138" s="10"/>
      <c r="EN138" s="10"/>
      <c r="EO138" s="10"/>
      <c r="EP138" s="10"/>
      <c r="EQ138" s="10"/>
      <c r="ER138" s="10"/>
      <c r="ES138" s="10"/>
      <c r="ET138" s="10"/>
      <c r="EU138" s="10"/>
      <c r="EV138" s="10"/>
      <c r="EW138" s="10"/>
      <c r="EX138" s="10"/>
      <c r="EZ138" s="10"/>
      <c r="FJ138" s="10"/>
      <c r="FK138" s="10"/>
      <c r="FQ138" s="10"/>
      <c r="FS138" s="10"/>
      <c r="FV138" s="10"/>
      <c r="FW138" s="10"/>
      <c r="FX138" s="10"/>
      <c r="FY138" s="10"/>
      <c r="GE138" s="10"/>
      <c r="GP138" s="10"/>
      <c r="GR138" s="10"/>
      <c r="GV138" s="10"/>
      <c r="GW138" s="10"/>
      <c r="GX138" s="10"/>
      <c r="GY138" s="10"/>
      <c r="HB138" s="10"/>
      <c r="HC138" s="10"/>
      <c r="HD138" s="10"/>
      <c r="HE138" s="10"/>
      <c r="HF138" s="10"/>
      <c r="HG138" s="10"/>
      <c r="HH138" s="10"/>
      <c r="HK138" s="10"/>
      <c r="HL138" s="10"/>
    </row>
    <row r="139" spans="1:220" x14ac:dyDescent="0.2">
      <c r="A139" t="s">
        <v>83</v>
      </c>
      <c r="CK139" s="10"/>
      <c r="CL139" s="10"/>
      <c r="CM139" s="10"/>
      <c r="CN139" s="10"/>
      <c r="CO139" s="10"/>
      <c r="CP139" s="10"/>
      <c r="DJ139" s="10"/>
      <c r="DK139" s="10"/>
      <c r="DL139" s="10"/>
      <c r="DM139" s="10"/>
      <c r="DN139" s="10"/>
      <c r="DO139" s="10"/>
      <c r="DQ139" s="10"/>
      <c r="DR139" s="10"/>
      <c r="DS139" s="10"/>
      <c r="DT139" s="10"/>
      <c r="DU139" s="10"/>
      <c r="DV139" s="10"/>
      <c r="DW139" s="10"/>
      <c r="DX139" s="10"/>
      <c r="DY139" s="10"/>
      <c r="DZ139" s="10"/>
      <c r="EA139" s="10"/>
      <c r="EB139" s="10"/>
      <c r="EC139" s="10"/>
      <c r="ED139" s="10"/>
      <c r="EE139" s="10"/>
      <c r="EJ139" s="10"/>
      <c r="EL139" s="10"/>
      <c r="EM139" s="10"/>
      <c r="EN139" s="10"/>
      <c r="EO139" s="10"/>
      <c r="EP139" s="10"/>
      <c r="EQ139" s="10"/>
      <c r="ER139" s="10"/>
      <c r="ES139" s="10"/>
      <c r="ET139" s="10"/>
      <c r="EU139" s="10"/>
      <c r="EV139" s="10"/>
      <c r="EW139" s="10"/>
      <c r="EX139" s="10"/>
      <c r="EZ139" s="10"/>
      <c r="FJ139" s="10"/>
      <c r="FK139" s="10"/>
      <c r="FQ139" s="10"/>
      <c r="FS139" s="10"/>
      <c r="FV139" s="10"/>
      <c r="FW139" s="10"/>
      <c r="FX139" s="10"/>
      <c r="FY139" s="10"/>
      <c r="GE139" s="10"/>
      <c r="GP139" s="10"/>
      <c r="GR139" s="10"/>
      <c r="GV139" s="10"/>
      <c r="GW139" s="10"/>
      <c r="GX139" s="10"/>
      <c r="GY139" s="10"/>
      <c r="HB139" s="10"/>
      <c r="HC139" s="10"/>
      <c r="HD139" s="10"/>
      <c r="HE139" s="10"/>
      <c r="HF139" s="10"/>
      <c r="HG139" s="10"/>
      <c r="HH139" s="10"/>
      <c r="HK139" s="10"/>
      <c r="HL139" s="10"/>
    </row>
    <row r="140" spans="1:220" x14ac:dyDescent="0.2">
      <c r="A140" t="s">
        <v>84</v>
      </c>
      <c r="D140" t="s">
        <v>464</v>
      </c>
      <c r="E140" t="s">
        <v>464</v>
      </c>
      <c r="CK140" s="10"/>
      <c r="CL140" s="10"/>
      <c r="CM140" s="10"/>
      <c r="CN140" s="10"/>
      <c r="CO140" s="10"/>
      <c r="CP140" s="10"/>
      <c r="DJ140" s="10"/>
      <c r="DK140" s="10"/>
      <c r="DL140" s="10"/>
      <c r="DM140" s="10"/>
      <c r="DN140" s="10"/>
      <c r="DO140" s="10"/>
      <c r="DQ140" s="10"/>
      <c r="DR140" s="10"/>
      <c r="DS140" s="10"/>
      <c r="DT140" s="10"/>
      <c r="DU140" s="10"/>
      <c r="DV140" s="10"/>
      <c r="DW140" s="10"/>
      <c r="DX140" s="10"/>
      <c r="DY140" s="10"/>
      <c r="DZ140" s="10"/>
      <c r="EA140" s="10"/>
      <c r="EB140" s="10"/>
      <c r="EC140" s="10"/>
      <c r="ED140" s="10"/>
      <c r="EE140" s="10"/>
      <c r="EJ140" s="10"/>
      <c r="EL140" s="10"/>
      <c r="EM140" s="10"/>
      <c r="EN140" s="10"/>
      <c r="EO140" s="10"/>
      <c r="EP140" s="10"/>
      <c r="EQ140" s="10"/>
      <c r="ER140" s="10"/>
      <c r="ES140" s="10"/>
      <c r="ET140" s="10"/>
      <c r="EU140" s="10"/>
      <c r="EV140" s="10"/>
      <c r="EW140" s="10"/>
      <c r="EX140" s="10"/>
      <c r="EZ140" s="10"/>
      <c r="FJ140" s="10"/>
      <c r="FK140" s="10"/>
      <c r="FQ140" s="10"/>
      <c r="FS140" s="10"/>
      <c r="FV140" s="10"/>
      <c r="FW140" s="10"/>
      <c r="FX140" s="10"/>
      <c r="FY140" s="10"/>
      <c r="GE140" s="10"/>
      <c r="GP140" s="10"/>
      <c r="GR140" s="10"/>
      <c r="GV140" s="10"/>
      <c r="GW140" s="10"/>
      <c r="GX140" s="10"/>
      <c r="GY140" s="10"/>
      <c r="HB140" s="10"/>
      <c r="HC140" s="10"/>
      <c r="HD140" s="10"/>
      <c r="HE140" s="10"/>
      <c r="HF140" s="10"/>
      <c r="HG140" s="10"/>
      <c r="HH140" s="10"/>
      <c r="HK140" s="10"/>
      <c r="HL140" s="10"/>
    </row>
    <row r="141" spans="1:220" x14ac:dyDescent="0.2">
      <c r="A141" t="s">
        <v>85</v>
      </c>
      <c r="D141" t="s">
        <v>472</v>
      </c>
      <c r="E141" t="s">
        <v>472</v>
      </c>
      <c r="CK141" s="10"/>
      <c r="CL141" s="10"/>
      <c r="CM141" s="10"/>
      <c r="CN141" s="10"/>
      <c r="CO141" s="10"/>
      <c r="CP141" s="10"/>
      <c r="DJ141" s="10"/>
      <c r="DK141" s="10"/>
      <c r="DL141" s="10"/>
      <c r="DM141" s="10"/>
      <c r="DN141" s="10"/>
      <c r="DO141" s="10"/>
      <c r="DQ141" s="10"/>
      <c r="DR141" s="10"/>
      <c r="DS141" s="10"/>
      <c r="DT141" s="10"/>
      <c r="DU141" s="10"/>
      <c r="DV141" s="10"/>
      <c r="DW141" s="10"/>
      <c r="DX141" s="10"/>
      <c r="DY141" s="10"/>
      <c r="DZ141" s="10"/>
      <c r="EA141" s="10"/>
      <c r="EB141" s="10"/>
      <c r="EC141" s="10"/>
      <c r="ED141" s="10"/>
      <c r="EE141" s="10"/>
      <c r="EJ141" s="10"/>
      <c r="EL141" s="10"/>
      <c r="EM141" s="10"/>
      <c r="EN141" s="10"/>
      <c r="EO141" s="10"/>
      <c r="EP141" s="10"/>
      <c r="EQ141" s="10"/>
      <c r="ER141" s="10"/>
      <c r="ES141" s="10"/>
      <c r="ET141" s="10"/>
      <c r="EU141" s="10"/>
      <c r="EV141" s="10"/>
      <c r="EW141" s="10"/>
      <c r="EX141" s="10"/>
      <c r="EZ141" s="10"/>
      <c r="FJ141" s="10"/>
      <c r="FK141" s="10"/>
      <c r="FQ141" s="10"/>
      <c r="FS141" s="10"/>
      <c r="FV141" s="10"/>
      <c r="FW141" s="10"/>
      <c r="FX141" s="10"/>
      <c r="FY141" s="10"/>
      <c r="GE141" s="10"/>
      <c r="GP141" s="10"/>
      <c r="GR141" s="10"/>
      <c r="GV141" s="10"/>
      <c r="GW141" s="10"/>
      <c r="GX141" s="10"/>
      <c r="GY141" s="10"/>
      <c r="HB141" s="10"/>
      <c r="HC141" s="10"/>
      <c r="HD141" s="10"/>
      <c r="HE141" s="10"/>
      <c r="HF141" s="10"/>
      <c r="HG141" s="10"/>
      <c r="HH141" s="10"/>
      <c r="HK141" s="10"/>
      <c r="HL141" s="10"/>
    </row>
    <row r="142" spans="1:220" x14ac:dyDescent="0.2">
      <c r="A142" t="s">
        <v>86</v>
      </c>
      <c r="D142" t="s">
        <v>467</v>
      </c>
      <c r="E142" t="s">
        <v>467</v>
      </c>
      <c r="CK142" s="10"/>
      <c r="CL142" s="10"/>
      <c r="CM142" s="10"/>
      <c r="CN142" s="10"/>
      <c r="CO142" s="10"/>
      <c r="CP142" s="10"/>
      <c r="DJ142" s="10"/>
      <c r="DK142" s="10"/>
      <c r="DL142" s="10"/>
      <c r="DM142" s="10"/>
      <c r="DN142" s="10"/>
      <c r="DO142" s="10"/>
      <c r="DQ142" s="10"/>
      <c r="DR142" s="10"/>
      <c r="DS142" s="10"/>
      <c r="DT142" s="10"/>
      <c r="DU142" s="10"/>
      <c r="DV142" s="10"/>
      <c r="DW142" s="10"/>
      <c r="DX142" s="10"/>
      <c r="DY142" s="10"/>
      <c r="DZ142" s="10"/>
      <c r="EA142" s="10"/>
      <c r="EB142" s="10"/>
      <c r="EC142" s="10"/>
      <c r="ED142" s="10"/>
      <c r="EE142" s="10"/>
      <c r="EJ142" s="10"/>
      <c r="EL142" s="10"/>
      <c r="EM142" s="10"/>
      <c r="EN142" s="10"/>
      <c r="EO142" s="10"/>
      <c r="EP142" s="10"/>
      <c r="EQ142" s="10"/>
      <c r="ER142" s="10"/>
      <c r="ES142" s="10"/>
      <c r="ET142" s="10"/>
      <c r="EU142" s="10"/>
      <c r="EV142" s="10"/>
      <c r="EW142" s="10"/>
      <c r="EX142" s="10"/>
      <c r="EZ142" s="10"/>
      <c r="FJ142" s="10"/>
      <c r="FK142" s="10"/>
      <c r="FQ142" s="10"/>
      <c r="FS142" s="10"/>
      <c r="FV142" s="10"/>
      <c r="FW142" s="10"/>
      <c r="FX142" s="10"/>
      <c r="FY142" s="10"/>
      <c r="GE142" s="10"/>
      <c r="GP142" s="10"/>
      <c r="GR142" s="10"/>
      <c r="GV142" s="10"/>
      <c r="GW142" s="10"/>
      <c r="GX142" s="10"/>
      <c r="GY142" s="10"/>
      <c r="HB142" s="10"/>
      <c r="HC142" s="10"/>
      <c r="HD142" s="10"/>
      <c r="HE142" s="10"/>
      <c r="HF142" s="10"/>
      <c r="HG142" s="10"/>
      <c r="HH142" s="10"/>
      <c r="HK142" s="10"/>
      <c r="HL142" s="10"/>
    </row>
    <row r="143" spans="1:220" x14ac:dyDescent="0.2">
      <c r="A143" t="s">
        <v>87</v>
      </c>
      <c r="CK143" s="10"/>
      <c r="CL143" s="10"/>
      <c r="CM143" s="10"/>
      <c r="CN143" s="10"/>
      <c r="CO143" s="10"/>
      <c r="CP143" s="10"/>
      <c r="DJ143" s="10"/>
      <c r="DK143" s="10"/>
      <c r="DL143" s="10"/>
      <c r="DM143" s="10"/>
      <c r="DN143" s="10"/>
      <c r="DO143" s="10"/>
      <c r="DQ143" s="10"/>
      <c r="DR143" s="10"/>
      <c r="DS143" s="10"/>
      <c r="DT143" s="10"/>
      <c r="DU143" s="10"/>
      <c r="DV143" s="10"/>
      <c r="DW143" s="10"/>
      <c r="DX143" s="10"/>
      <c r="DY143" s="10"/>
      <c r="DZ143" s="10"/>
      <c r="EA143" s="10"/>
      <c r="EB143" s="10"/>
      <c r="EC143" s="10"/>
      <c r="ED143" s="10"/>
      <c r="EE143" s="10"/>
      <c r="EJ143" s="10"/>
      <c r="EL143" s="10"/>
      <c r="EM143" s="10"/>
      <c r="EN143" s="10"/>
      <c r="EO143" s="10"/>
      <c r="EP143" s="10"/>
      <c r="EQ143" s="10"/>
      <c r="ER143" s="10"/>
      <c r="ES143" s="10"/>
      <c r="ET143" s="10"/>
      <c r="EU143" s="10"/>
      <c r="EV143" s="10"/>
      <c r="EW143" s="10"/>
      <c r="EX143" s="10"/>
      <c r="EZ143" s="10"/>
      <c r="FJ143" s="10"/>
      <c r="FK143" s="10"/>
      <c r="FQ143" s="10"/>
      <c r="FS143" s="10"/>
      <c r="FV143" s="10"/>
      <c r="FW143" s="10"/>
      <c r="FX143" s="10"/>
      <c r="FY143" s="10"/>
      <c r="GE143" s="10"/>
      <c r="GP143" s="10"/>
      <c r="GR143" s="10"/>
      <c r="GV143" s="10"/>
      <c r="GW143" s="10"/>
      <c r="GX143" s="10"/>
      <c r="GY143" s="10"/>
      <c r="HB143" s="10"/>
      <c r="HC143" s="10"/>
      <c r="HD143" s="10"/>
      <c r="HE143" s="10"/>
      <c r="HF143" s="10"/>
      <c r="HG143" s="10"/>
      <c r="HH143" s="10"/>
      <c r="HK143" s="10"/>
      <c r="HL143" s="10"/>
    </row>
    <row r="144" spans="1:220" x14ac:dyDescent="0.2">
      <c r="A144" t="s">
        <v>88</v>
      </c>
      <c r="D144" t="s">
        <v>464</v>
      </c>
      <c r="E144" t="s">
        <v>464</v>
      </c>
      <c r="CK144" s="10"/>
      <c r="CL144" s="10"/>
      <c r="CM144" s="10"/>
      <c r="CN144" s="10"/>
      <c r="CO144" s="10"/>
      <c r="CP144" s="10"/>
      <c r="DJ144" s="10"/>
      <c r="DK144" s="10"/>
      <c r="DL144" s="10"/>
      <c r="DM144" s="10"/>
      <c r="DN144" s="10"/>
      <c r="DO144" s="10"/>
      <c r="DQ144" s="10"/>
      <c r="DR144" s="10"/>
      <c r="DS144" s="10"/>
      <c r="DT144" s="10"/>
      <c r="DU144" s="10"/>
      <c r="DV144" s="10"/>
      <c r="DW144" s="10"/>
      <c r="DX144" s="10"/>
      <c r="DY144" s="10"/>
      <c r="DZ144" s="10"/>
      <c r="EA144" s="10"/>
      <c r="EB144" s="10"/>
      <c r="EC144" s="10"/>
      <c r="ED144" s="10"/>
      <c r="EE144" s="10"/>
      <c r="EJ144" s="10"/>
      <c r="EL144" s="10"/>
      <c r="EM144" s="10"/>
      <c r="EN144" s="10"/>
      <c r="EO144" s="10"/>
      <c r="EP144" s="10"/>
      <c r="EQ144" s="10"/>
      <c r="ER144" s="10"/>
      <c r="ES144" s="10"/>
      <c r="ET144" s="10"/>
      <c r="EU144" s="10"/>
      <c r="EV144" s="10"/>
      <c r="EW144" s="10"/>
      <c r="EX144" s="10"/>
      <c r="EZ144" s="10"/>
      <c r="FJ144" s="10"/>
      <c r="FK144" s="10"/>
      <c r="FQ144" s="10"/>
      <c r="FS144" s="10"/>
      <c r="FV144" s="10"/>
      <c r="FW144" s="10"/>
      <c r="FX144" s="10"/>
      <c r="FY144" s="10"/>
      <c r="GE144" s="10"/>
      <c r="GP144" s="10"/>
      <c r="GR144" s="10"/>
      <c r="GV144" s="10"/>
      <c r="GW144" s="10"/>
      <c r="GX144" s="10"/>
      <c r="GY144" s="10"/>
      <c r="HB144" s="10"/>
      <c r="HC144" s="10"/>
      <c r="HD144" s="10"/>
      <c r="HE144" s="10"/>
      <c r="HF144" s="10"/>
      <c r="HG144" s="10"/>
      <c r="HH144" s="10"/>
      <c r="HK144" s="10"/>
      <c r="HL144" s="10"/>
    </row>
    <row r="145" spans="1:220" x14ac:dyDescent="0.2">
      <c r="A145" t="s">
        <v>89</v>
      </c>
      <c r="D145" t="s">
        <v>469</v>
      </c>
      <c r="E145" t="s">
        <v>469</v>
      </c>
      <c r="CK145" s="10"/>
      <c r="CL145" s="10"/>
      <c r="CM145" s="10"/>
      <c r="CN145" s="10"/>
      <c r="CO145" s="10"/>
      <c r="CP145" s="10"/>
      <c r="DJ145" s="10"/>
      <c r="DK145" s="10"/>
      <c r="DL145" s="10"/>
      <c r="DM145" s="10"/>
      <c r="DN145" s="10"/>
      <c r="DO145" s="10"/>
      <c r="DQ145" s="10"/>
      <c r="DR145" s="10"/>
      <c r="DS145" s="10"/>
      <c r="DT145" s="10"/>
      <c r="DU145" s="10"/>
      <c r="DV145" s="10"/>
      <c r="DW145" s="10"/>
      <c r="DX145" s="10"/>
      <c r="DY145" s="10"/>
      <c r="DZ145" s="10"/>
      <c r="EA145" s="10"/>
      <c r="EB145" s="10"/>
      <c r="EC145" s="10"/>
      <c r="ED145" s="10"/>
      <c r="EE145" s="10"/>
      <c r="EJ145" s="10"/>
      <c r="EL145" s="10"/>
      <c r="EM145" s="10"/>
      <c r="EN145" s="10"/>
      <c r="EO145" s="10"/>
      <c r="EP145" s="10"/>
      <c r="EQ145" s="10"/>
      <c r="ER145" s="10"/>
      <c r="ES145" s="10"/>
      <c r="ET145" s="10"/>
      <c r="EU145" s="10"/>
      <c r="EV145" s="10"/>
      <c r="EW145" s="10"/>
      <c r="EX145" s="10"/>
      <c r="EZ145" s="10"/>
      <c r="FJ145" s="10"/>
      <c r="FK145" s="10"/>
      <c r="FQ145" s="10"/>
      <c r="FS145" s="10"/>
      <c r="FV145" s="10"/>
      <c r="FW145" s="10"/>
      <c r="FX145" s="10"/>
      <c r="FY145" s="10"/>
      <c r="GE145" s="10"/>
      <c r="GP145" s="10"/>
      <c r="GR145" s="10"/>
      <c r="GV145" s="10"/>
      <c r="GW145" s="10"/>
      <c r="GX145" s="10"/>
      <c r="GY145" s="10"/>
      <c r="HB145" s="10"/>
      <c r="HC145" s="10"/>
      <c r="HD145" s="10"/>
      <c r="HE145" s="10"/>
      <c r="HF145" s="10"/>
      <c r="HG145" s="10"/>
      <c r="HH145" s="10"/>
      <c r="HK145" s="10"/>
      <c r="HL145" s="10"/>
    </row>
    <row r="146" spans="1:220" x14ac:dyDescent="0.2">
      <c r="A146" t="s">
        <v>90</v>
      </c>
      <c r="D146" t="s">
        <v>473</v>
      </c>
      <c r="E146" t="s">
        <v>473</v>
      </c>
      <c r="CK146" s="10"/>
      <c r="CL146" s="10"/>
      <c r="CM146" s="10"/>
      <c r="CN146" s="10"/>
      <c r="CO146" s="10"/>
      <c r="CP146" s="10"/>
      <c r="DJ146" s="10"/>
      <c r="DK146" s="10"/>
      <c r="DL146" s="10"/>
      <c r="DM146" s="10"/>
      <c r="DN146" s="10"/>
      <c r="DO146" s="10"/>
      <c r="DQ146" s="10"/>
      <c r="DR146" s="10"/>
      <c r="DS146" s="10"/>
      <c r="DT146" s="10"/>
      <c r="DU146" s="10"/>
      <c r="DV146" s="10"/>
      <c r="DW146" s="10"/>
      <c r="DX146" s="10"/>
      <c r="DY146" s="10"/>
      <c r="DZ146" s="10"/>
      <c r="EA146" s="10"/>
      <c r="EB146" s="10"/>
      <c r="EC146" s="10"/>
      <c r="ED146" s="10"/>
      <c r="EE146" s="10"/>
      <c r="EJ146" s="10"/>
      <c r="EL146" s="10"/>
      <c r="EM146" s="10"/>
      <c r="EN146" s="10"/>
      <c r="EO146" s="10"/>
      <c r="EP146" s="10"/>
      <c r="EQ146" s="10"/>
      <c r="ER146" s="10"/>
      <c r="ES146" s="10"/>
      <c r="ET146" s="10"/>
      <c r="EU146" s="10"/>
      <c r="EV146" s="10"/>
      <c r="EW146" s="10"/>
      <c r="EX146" s="10"/>
      <c r="EZ146" s="10"/>
      <c r="FJ146" s="10"/>
      <c r="FK146" s="10"/>
      <c r="FQ146" s="10"/>
      <c r="FS146" s="10"/>
      <c r="FV146" s="10"/>
      <c r="FW146" s="10"/>
      <c r="FX146" s="10"/>
      <c r="FY146" s="10"/>
      <c r="GE146" s="10"/>
      <c r="GP146" s="10"/>
      <c r="GR146" s="10"/>
      <c r="GV146" s="10"/>
      <c r="GW146" s="10"/>
      <c r="GX146" s="10"/>
      <c r="GY146" s="10"/>
      <c r="HB146" s="10"/>
      <c r="HC146" s="10"/>
      <c r="HD146" s="10"/>
      <c r="HE146" s="10"/>
      <c r="HF146" s="10"/>
      <c r="HG146" s="10"/>
      <c r="HH146" s="10"/>
      <c r="HK146" s="10"/>
      <c r="HL146" s="10"/>
    </row>
    <row r="147" spans="1:220" x14ac:dyDescent="0.2">
      <c r="A147" t="s">
        <v>91</v>
      </c>
      <c r="CK147" s="10"/>
      <c r="CL147" s="10"/>
      <c r="CM147" s="10"/>
      <c r="CN147" s="10"/>
      <c r="CO147" s="10"/>
      <c r="CP147" s="10"/>
      <c r="DJ147" s="10"/>
      <c r="DK147" s="10"/>
      <c r="DL147" s="10"/>
      <c r="DM147" s="10"/>
      <c r="DN147" s="10"/>
      <c r="DO147" s="10"/>
      <c r="DQ147" s="10"/>
      <c r="DR147" s="10"/>
      <c r="DS147" s="10"/>
      <c r="DT147" s="10"/>
      <c r="DU147" s="10"/>
      <c r="DV147" s="10"/>
      <c r="DW147" s="10"/>
      <c r="DX147" s="10"/>
      <c r="DY147" s="10"/>
      <c r="DZ147" s="10"/>
      <c r="EA147" s="10"/>
      <c r="EB147" s="10"/>
      <c r="EC147" s="10"/>
      <c r="ED147" s="10"/>
      <c r="EE147" s="10"/>
      <c r="EJ147" s="10"/>
      <c r="EL147" s="10"/>
      <c r="EM147" s="10"/>
      <c r="EN147" s="10"/>
      <c r="EO147" s="10"/>
      <c r="EP147" s="10"/>
      <c r="EQ147" s="10"/>
      <c r="ER147" s="10"/>
      <c r="ES147" s="10"/>
      <c r="ET147" s="10"/>
      <c r="EU147" s="10"/>
      <c r="EV147" s="10"/>
      <c r="EW147" s="10"/>
      <c r="EX147" s="10"/>
      <c r="EZ147" s="10"/>
      <c r="FJ147" s="10"/>
      <c r="FK147" s="10"/>
      <c r="FQ147" s="10"/>
      <c r="FS147" s="10"/>
      <c r="FV147" s="10"/>
      <c r="FW147" s="10"/>
      <c r="FX147" s="10"/>
      <c r="FY147" s="10"/>
      <c r="GE147" s="10"/>
      <c r="GP147" s="10"/>
      <c r="GR147" s="10"/>
      <c r="GV147" s="10"/>
      <c r="GW147" s="10"/>
      <c r="GX147" s="10"/>
      <c r="GY147" s="10"/>
      <c r="HB147" s="10"/>
      <c r="HC147" s="10"/>
      <c r="HD147" s="10"/>
      <c r="HE147" s="10"/>
      <c r="HF147" s="10"/>
      <c r="HG147" s="10"/>
      <c r="HH147" s="10"/>
      <c r="HK147" s="10"/>
      <c r="HL147" s="10"/>
    </row>
    <row r="148" spans="1:220" x14ac:dyDescent="0.2">
      <c r="A148" t="s">
        <v>92</v>
      </c>
      <c r="D148" t="s">
        <v>473</v>
      </c>
      <c r="E148" t="s">
        <v>473</v>
      </c>
      <c r="CK148" s="10"/>
      <c r="CL148" s="10"/>
      <c r="CM148" s="10"/>
      <c r="CN148" s="10"/>
      <c r="CO148" s="10"/>
      <c r="CP148" s="10"/>
      <c r="DJ148" s="10"/>
      <c r="DK148" s="10"/>
      <c r="DL148" s="10"/>
      <c r="DM148" s="10"/>
      <c r="DN148" s="10"/>
      <c r="DO148" s="10"/>
      <c r="DQ148" s="10"/>
      <c r="DR148" s="10"/>
      <c r="DS148" s="10"/>
      <c r="DT148" s="10"/>
      <c r="DU148" s="10"/>
      <c r="DV148" s="10"/>
      <c r="DW148" s="10"/>
      <c r="DX148" s="10"/>
      <c r="DY148" s="10"/>
      <c r="DZ148" s="10"/>
      <c r="EA148" s="10"/>
      <c r="EB148" s="10"/>
      <c r="EC148" s="10"/>
      <c r="ED148" s="10"/>
      <c r="EE148" s="10"/>
      <c r="EJ148" s="10"/>
      <c r="EL148" s="10"/>
      <c r="EM148" s="10"/>
      <c r="EN148" s="10"/>
      <c r="EO148" s="10"/>
      <c r="EP148" s="10"/>
      <c r="EQ148" s="10"/>
      <c r="ER148" s="10"/>
      <c r="ES148" s="10"/>
      <c r="ET148" s="10"/>
      <c r="EU148" s="10"/>
      <c r="EV148" s="10"/>
      <c r="EW148" s="10"/>
      <c r="EX148" s="10"/>
      <c r="EZ148" s="10"/>
      <c r="FJ148" s="10"/>
      <c r="FK148" s="10"/>
      <c r="FQ148" s="10"/>
      <c r="FS148" s="10"/>
      <c r="FV148" s="10"/>
      <c r="FW148" s="10"/>
      <c r="FX148" s="10"/>
      <c r="FY148" s="10"/>
      <c r="GE148" s="10"/>
      <c r="GP148" s="10"/>
      <c r="GR148" s="10"/>
      <c r="GV148" s="10"/>
      <c r="GW148" s="10"/>
      <c r="GX148" s="10"/>
      <c r="GY148" s="10"/>
      <c r="HB148" s="10"/>
      <c r="HC148" s="10"/>
      <c r="HD148" s="10"/>
      <c r="HE148" s="10"/>
      <c r="HF148" s="10"/>
      <c r="HG148" s="10"/>
      <c r="HH148" s="10"/>
      <c r="HK148" s="10"/>
      <c r="HL148" s="10"/>
    </row>
    <row r="149" spans="1:220" x14ac:dyDescent="0.2">
      <c r="A149" t="s">
        <v>93</v>
      </c>
      <c r="D149" t="s">
        <v>474</v>
      </c>
      <c r="E149" t="s">
        <v>474</v>
      </c>
      <c r="CK149" s="10"/>
      <c r="CL149" s="10"/>
      <c r="CM149" s="10"/>
      <c r="CN149" s="10"/>
      <c r="CO149" s="10"/>
      <c r="CP149" s="10"/>
      <c r="DJ149" s="10"/>
      <c r="DK149" s="10"/>
      <c r="DL149" s="10"/>
      <c r="DM149" s="10"/>
      <c r="DN149" s="10"/>
      <c r="DO149" s="10"/>
      <c r="DQ149" s="10"/>
      <c r="DR149" s="10"/>
      <c r="DS149" s="10"/>
      <c r="DT149" s="10"/>
      <c r="DU149" s="10"/>
      <c r="DV149" s="10"/>
      <c r="DW149" s="10"/>
      <c r="DX149" s="10"/>
      <c r="DY149" s="10"/>
      <c r="DZ149" s="10"/>
      <c r="EA149" s="10"/>
      <c r="EB149" s="10"/>
      <c r="EC149" s="10"/>
      <c r="ED149" s="10"/>
      <c r="EE149" s="10"/>
      <c r="EJ149" s="10"/>
      <c r="EL149" s="10"/>
      <c r="EM149" s="10"/>
      <c r="EN149" s="10"/>
      <c r="EO149" s="10"/>
      <c r="EP149" s="10"/>
      <c r="EQ149" s="10"/>
      <c r="ER149" s="10"/>
      <c r="ES149" s="10"/>
      <c r="ET149" s="10"/>
      <c r="EU149" s="10"/>
      <c r="EV149" s="10"/>
      <c r="EW149" s="10"/>
      <c r="EX149" s="10"/>
      <c r="EZ149" s="10"/>
      <c r="FJ149" s="10"/>
      <c r="FK149" s="10"/>
      <c r="FQ149" s="10"/>
      <c r="FS149" s="10"/>
      <c r="FV149" s="10"/>
      <c r="FW149" s="10"/>
      <c r="FX149" s="10"/>
      <c r="FY149" s="10"/>
      <c r="GE149" s="10"/>
      <c r="GP149" s="10"/>
      <c r="GR149" s="10"/>
      <c r="GV149" s="10"/>
      <c r="GW149" s="10"/>
      <c r="GX149" s="10"/>
      <c r="GY149" s="10"/>
      <c r="HB149" s="10"/>
      <c r="HC149" s="10"/>
      <c r="HD149" s="10"/>
      <c r="HE149" s="10"/>
      <c r="HF149" s="10"/>
      <c r="HG149" s="10"/>
      <c r="HH149" s="10"/>
      <c r="HK149" s="10"/>
      <c r="HL149" s="10"/>
    </row>
    <row r="150" spans="1:220" x14ac:dyDescent="0.2">
      <c r="A150" t="s">
        <v>94</v>
      </c>
      <c r="D150" t="s">
        <v>467</v>
      </c>
      <c r="E150" t="s">
        <v>467</v>
      </c>
      <c r="CK150" s="10"/>
      <c r="CL150" s="10"/>
      <c r="CM150" s="10"/>
      <c r="CN150" s="10"/>
      <c r="CO150" s="10"/>
      <c r="CP150" s="10"/>
      <c r="DJ150" s="10"/>
      <c r="DK150" s="10"/>
      <c r="DL150" s="10"/>
      <c r="DM150" s="10"/>
      <c r="DN150" s="10"/>
      <c r="DO150" s="10"/>
      <c r="DQ150" s="10"/>
      <c r="DR150" s="10"/>
      <c r="DS150" s="10"/>
      <c r="DT150" s="10"/>
      <c r="DU150" s="10"/>
      <c r="DV150" s="10"/>
      <c r="DW150" s="10"/>
      <c r="DX150" s="10"/>
      <c r="DY150" s="10"/>
      <c r="DZ150" s="10"/>
      <c r="EA150" s="10"/>
      <c r="EB150" s="10"/>
      <c r="EC150" s="10"/>
      <c r="ED150" s="10"/>
      <c r="EE150" s="10"/>
      <c r="EJ150" s="10"/>
      <c r="EL150" s="10"/>
      <c r="EM150" s="10"/>
      <c r="EN150" s="10"/>
      <c r="EO150" s="10"/>
      <c r="EP150" s="10"/>
      <c r="EQ150" s="10"/>
      <c r="ER150" s="10"/>
      <c r="ES150" s="10"/>
      <c r="ET150" s="10"/>
      <c r="EU150" s="10"/>
      <c r="EV150" s="10"/>
      <c r="EW150" s="10"/>
      <c r="EX150" s="10"/>
      <c r="EZ150" s="10"/>
      <c r="FJ150" s="10"/>
      <c r="FK150" s="10"/>
      <c r="FQ150" s="10"/>
      <c r="FS150" s="10"/>
      <c r="FV150" s="10"/>
      <c r="FW150" s="10"/>
      <c r="FX150" s="10"/>
      <c r="FY150" s="10"/>
      <c r="GE150" s="10"/>
      <c r="GP150" s="10"/>
      <c r="GR150" s="10"/>
      <c r="GV150" s="10"/>
      <c r="GW150" s="10"/>
      <c r="GX150" s="10"/>
      <c r="GY150" s="10"/>
      <c r="HB150" s="10"/>
      <c r="HC150" s="10"/>
      <c r="HD150" s="10"/>
      <c r="HE150" s="10"/>
      <c r="HF150" s="10"/>
      <c r="HG150" s="10"/>
      <c r="HH150" s="10"/>
      <c r="HK150" s="10"/>
      <c r="HL150" s="10"/>
    </row>
    <row r="151" spans="1:220" x14ac:dyDescent="0.2">
      <c r="A151" t="s">
        <v>95</v>
      </c>
      <c r="CK151" s="10"/>
      <c r="CL151" s="10"/>
      <c r="CM151" s="10"/>
      <c r="CN151" s="10"/>
      <c r="CO151" s="10"/>
      <c r="CP151" s="10"/>
      <c r="DJ151" s="10"/>
      <c r="DK151" s="10"/>
      <c r="DL151" s="10"/>
      <c r="DM151" s="10"/>
      <c r="DN151" s="10"/>
      <c r="DO151" s="10"/>
      <c r="DQ151" s="10"/>
      <c r="DR151" s="10"/>
      <c r="DS151" s="10"/>
      <c r="DT151" s="10"/>
      <c r="DU151" s="10"/>
      <c r="DV151" s="10"/>
      <c r="DW151" s="10"/>
      <c r="DX151" s="10"/>
      <c r="DY151" s="10"/>
      <c r="DZ151" s="10"/>
      <c r="EA151" s="10"/>
      <c r="EB151" s="10"/>
      <c r="EC151" s="10"/>
      <c r="ED151" s="10"/>
      <c r="EE151" s="10"/>
      <c r="EJ151" s="10"/>
      <c r="EL151" s="10"/>
      <c r="EM151" s="10"/>
      <c r="EN151" s="10"/>
      <c r="EO151" s="10"/>
      <c r="EP151" s="10"/>
      <c r="EQ151" s="10"/>
      <c r="ER151" s="10"/>
      <c r="ES151" s="10"/>
      <c r="ET151" s="10"/>
      <c r="EU151" s="10"/>
      <c r="EV151" s="10"/>
      <c r="EW151" s="10"/>
      <c r="EX151" s="10"/>
      <c r="EZ151" s="10"/>
      <c r="FJ151" s="10"/>
      <c r="FK151" s="10"/>
      <c r="FQ151" s="10"/>
      <c r="FS151" s="10"/>
      <c r="FV151" s="10"/>
      <c r="FW151" s="10"/>
      <c r="FX151" s="10"/>
      <c r="FY151" s="10"/>
      <c r="GE151" s="10"/>
      <c r="GP151" s="10"/>
      <c r="GR151" s="10"/>
      <c r="GV151" s="10"/>
      <c r="GW151" s="10"/>
      <c r="GX151" s="10"/>
      <c r="GY151" s="10"/>
      <c r="HB151" s="10"/>
      <c r="HC151" s="10"/>
      <c r="HD151" s="10"/>
      <c r="HE151" s="10"/>
      <c r="HF151" s="10"/>
      <c r="HG151" s="10"/>
      <c r="HH151" s="10"/>
      <c r="HK151" s="10"/>
      <c r="HL151" s="10"/>
    </row>
    <row r="152" spans="1:220" x14ac:dyDescent="0.2">
      <c r="A152" t="s">
        <v>96</v>
      </c>
      <c r="D152" t="s">
        <v>467</v>
      </c>
      <c r="E152" t="s">
        <v>467</v>
      </c>
      <c r="CK152" s="10"/>
      <c r="CL152" s="10"/>
      <c r="CM152" s="10"/>
      <c r="CN152" s="10"/>
      <c r="CO152" s="10"/>
      <c r="CP152" s="10"/>
      <c r="DJ152" s="10"/>
      <c r="DK152" s="10"/>
      <c r="DL152" s="10"/>
      <c r="DM152" s="10"/>
      <c r="DN152" s="10"/>
      <c r="DO152" s="10"/>
      <c r="DQ152" s="10"/>
      <c r="DR152" s="10"/>
      <c r="DS152" s="10"/>
      <c r="DT152" s="10"/>
      <c r="DU152" s="10"/>
      <c r="DV152" s="10"/>
      <c r="DW152" s="10"/>
      <c r="DX152" s="10"/>
      <c r="DY152" s="10"/>
      <c r="DZ152" s="10"/>
      <c r="EA152" s="10"/>
      <c r="EB152" s="10"/>
      <c r="EC152" s="10"/>
      <c r="ED152" s="10"/>
      <c r="EE152" s="10"/>
      <c r="EJ152" s="10"/>
      <c r="EL152" s="10"/>
      <c r="EM152" s="10"/>
      <c r="EN152" s="10"/>
      <c r="EO152" s="10"/>
      <c r="EP152" s="10"/>
      <c r="EQ152" s="10"/>
      <c r="ER152" s="10"/>
      <c r="ES152" s="10"/>
      <c r="ET152" s="10"/>
      <c r="EU152" s="10"/>
      <c r="EV152" s="10"/>
      <c r="EW152" s="10"/>
      <c r="EX152" s="10"/>
      <c r="EZ152" s="10"/>
      <c r="FJ152" s="10"/>
      <c r="FK152" s="10"/>
      <c r="FQ152" s="10"/>
      <c r="FS152" s="10"/>
      <c r="FV152" s="10"/>
      <c r="FW152" s="10"/>
      <c r="FX152" s="10"/>
      <c r="FY152" s="10"/>
      <c r="GE152" s="10"/>
      <c r="GP152" s="10"/>
      <c r="GR152" s="10"/>
      <c r="GV152" s="10"/>
      <c r="GW152" s="10"/>
      <c r="GX152" s="10"/>
      <c r="GY152" s="10"/>
      <c r="HB152" s="10"/>
      <c r="HC152" s="10"/>
      <c r="HD152" s="10"/>
      <c r="HE152" s="10"/>
      <c r="HF152" s="10"/>
      <c r="HG152" s="10"/>
      <c r="HH152" s="10"/>
      <c r="HK152" s="10"/>
      <c r="HL152" s="10"/>
    </row>
    <row r="153" spans="1:220" x14ac:dyDescent="0.2">
      <c r="A153" t="s">
        <v>97</v>
      </c>
      <c r="D153" t="s">
        <v>475</v>
      </c>
      <c r="E153" t="s">
        <v>475</v>
      </c>
      <c r="CK153" s="10"/>
      <c r="CL153" s="10"/>
      <c r="CM153" s="10"/>
      <c r="CN153" s="10"/>
      <c r="CO153" s="10"/>
      <c r="CP153" s="10"/>
      <c r="DJ153" s="10"/>
      <c r="DK153" s="10"/>
      <c r="DL153" s="10"/>
      <c r="DM153" s="10"/>
      <c r="DN153" s="10"/>
      <c r="DO153" s="10"/>
      <c r="DQ153" s="10"/>
      <c r="DR153" s="10"/>
      <c r="DS153" s="10"/>
      <c r="DT153" s="10"/>
      <c r="DU153" s="10"/>
      <c r="DV153" s="10"/>
      <c r="DW153" s="10"/>
      <c r="DX153" s="10"/>
      <c r="DY153" s="10"/>
      <c r="DZ153" s="10"/>
      <c r="EA153" s="10"/>
      <c r="EB153" s="10"/>
      <c r="EC153" s="10"/>
      <c r="ED153" s="10"/>
      <c r="EE153" s="10"/>
      <c r="EJ153" s="10"/>
      <c r="EL153" s="10"/>
      <c r="EM153" s="10"/>
      <c r="EN153" s="10"/>
      <c r="EO153" s="10"/>
      <c r="EP153" s="10"/>
      <c r="EQ153" s="10"/>
      <c r="ER153" s="10"/>
      <c r="ES153" s="10"/>
      <c r="ET153" s="10"/>
      <c r="EU153" s="10"/>
      <c r="EV153" s="10"/>
      <c r="EW153" s="10"/>
      <c r="EX153" s="10"/>
      <c r="EZ153" s="10"/>
      <c r="FJ153" s="10"/>
      <c r="FK153" s="10"/>
      <c r="FQ153" s="10"/>
      <c r="FS153" s="10"/>
      <c r="FV153" s="10"/>
      <c r="FW153" s="10"/>
      <c r="FX153" s="10"/>
      <c r="FY153" s="10"/>
      <c r="GE153" s="10"/>
      <c r="GP153" s="10"/>
      <c r="GR153" s="10"/>
      <c r="GV153" s="10"/>
      <c r="GW153" s="10"/>
      <c r="GX153" s="10"/>
      <c r="GY153" s="10"/>
      <c r="HB153" s="10"/>
      <c r="HC153" s="10"/>
      <c r="HD153" s="10"/>
      <c r="HE153" s="10"/>
      <c r="HF153" s="10"/>
      <c r="HG153" s="10"/>
      <c r="HH153" s="10"/>
      <c r="HK153" s="10"/>
      <c r="HL153" s="10"/>
    </row>
    <row r="154" spans="1:220" x14ac:dyDescent="0.2">
      <c r="A154" t="s">
        <v>98</v>
      </c>
      <c r="D154" t="s">
        <v>476</v>
      </c>
      <c r="E154" t="s">
        <v>476</v>
      </c>
      <c r="CK154" s="10"/>
      <c r="CL154" s="10"/>
      <c r="CM154" s="10"/>
      <c r="CN154" s="10"/>
      <c r="CO154" s="10"/>
      <c r="CP154" s="10"/>
      <c r="DJ154" s="10"/>
      <c r="DK154" s="10"/>
      <c r="DL154" s="10"/>
      <c r="DM154" s="10"/>
      <c r="DN154" s="10"/>
      <c r="DO154" s="10"/>
      <c r="DQ154" s="10"/>
      <c r="DR154" s="10"/>
      <c r="DS154" s="10"/>
      <c r="DT154" s="10"/>
      <c r="DU154" s="10"/>
      <c r="DV154" s="10"/>
      <c r="DW154" s="10"/>
      <c r="DX154" s="10"/>
      <c r="DY154" s="10"/>
      <c r="DZ154" s="10"/>
      <c r="EA154" s="10"/>
      <c r="EB154" s="10"/>
      <c r="EC154" s="10"/>
      <c r="ED154" s="10"/>
      <c r="EE154" s="10"/>
      <c r="EJ154" s="10"/>
      <c r="EL154" s="10"/>
      <c r="EM154" s="10"/>
      <c r="EN154" s="10"/>
      <c r="EO154" s="10"/>
      <c r="EP154" s="10"/>
      <c r="EQ154" s="10"/>
      <c r="ER154" s="10"/>
      <c r="ES154" s="10"/>
      <c r="ET154" s="10"/>
      <c r="EU154" s="10"/>
      <c r="EV154" s="10"/>
      <c r="EW154" s="10"/>
      <c r="EX154" s="10"/>
      <c r="EZ154" s="10"/>
      <c r="FJ154" s="10"/>
      <c r="FK154" s="10"/>
      <c r="FQ154" s="10"/>
      <c r="FS154" s="10"/>
      <c r="FV154" s="10"/>
      <c r="FW154" s="10"/>
      <c r="FX154" s="10"/>
      <c r="FY154" s="10"/>
      <c r="GE154" s="10"/>
      <c r="GP154" s="10"/>
      <c r="GR154" s="10"/>
      <c r="GV154" s="10"/>
      <c r="GW154" s="10"/>
      <c r="GX154" s="10"/>
      <c r="GY154" s="10"/>
      <c r="HB154" s="10"/>
      <c r="HC154" s="10"/>
      <c r="HD154" s="10"/>
      <c r="HE154" s="10"/>
      <c r="HF154" s="10"/>
      <c r="HG154" s="10"/>
      <c r="HH154" s="10"/>
      <c r="HK154" s="10"/>
      <c r="HL154" s="10"/>
    </row>
    <row r="155" spans="1:220" x14ac:dyDescent="0.2">
      <c r="A155" t="s">
        <v>99</v>
      </c>
      <c r="CK155" s="10"/>
      <c r="CL155" s="10"/>
      <c r="CM155" s="10"/>
      <c r="CN155" s="10"/>
      <c r="CO155" s="10"/>
      <c r="CP155" s="10"/>
      <c r="DJ155" s="10"/>
      <c r="DK155" s="10"/>
      <c r="DL155" s="10"/>
      <c r="DM155" s="10"/>
      <c r="DN155" s="10"/>
      <c r="DO155" s="10"/>
      <c r="DQ155" s="10"/>
      <c r="DR155" s="10"/>
      <c r="DS155" s="10"/>
      <c r="DT155" s="10"/>
      <c r="DU155" s="10"/>
      <c r="DV155" s="10"/>
      <c r="DW155" s="10"/>
      <c r="DX155" s="10"/>
      <c r="DY155" s="10"/>
      <c r="DZ155" s="10"/>
      <c r="EA155" s="10"/>
      <c r="EB155" s="10"/>
      <c r="EC155" s="10"/>
      <c r="ED155" s="10"/>
      <c r="EE155" s="10"/>
      <c r="EJ155" s="10"/>
      <c r="EL155" s="10"/>
      <c r="EM155" s="10"/>
      <c r="EN155" s="10"/>
      <c r="EO155" s="10"/>
      <c r="EP155" s="10"/>
      <c r="EQ155" s="10"/>
      <c r="ER155" s="10"/>
      <c r="ES155" s="10"/>
      <c r="ET155" s="10"/>
      <c r="EU155" s="10"/>
      <c r="EV155" s="10"/>
      <c r="EW155" s="10"/>
      <c r="EX155" s="10"/>
      <c r="EZ155" s="10"/>
      <c r="FJ155" s="10"/>
      <c r="FK155" s="10"/>
      <c r="FQ155" s="10"/>
      <c r="FS155" s="10"/>
      <c r="FV155" s="10"/>
      <c r="FW155" s="10"/>
      <c r="FX155" s="10"/>
      <c r="FY155" s="10"/>
      <c r="GE155" s="10"/>
      <c r="GP155" s="10"/>
      <c r="GR155" s="10"/>
      <c r="GV155" s="10"/>
      <c r="GW155" s="10"/>
      <c r="GX155" s="10"/>
      <c r="GY155" s="10"/>
      <c r="HB155" s="10"/>
      <c r="HC155" s="10"/>
      <c r="HD155" s="10"/>
      <c r="HE155" s="10"/>
      <c r="HF155" s="10"/>
      <c r="HG155" s="10"/>
      <c r="HH155" s="10"/>
      <c r="HK155" s="10"/>
      <c r="HL155" s="10"/>
    </row>
    <row r="156" spans="1:220" x14ac:dyDescent="0.2">
      <c r="A156" t="s">
        <v>100</v>
      </c>
      <c r="D156" t="s">
        <v>464</v>
      </c>
      <c r="E156" t="s">
        <v>464</v>
      </c>
      <c r="CK156" s="10"/>
      <c r="CL156" s="10"/>
      <c r="CM156" s="10"/>
      <c r="CN156" s="10"/>
      <c r="CO156" s="10"/>
      <c r="CP156" s="10"/>
      <c r="DJ156" s="10"/>
      <c r="DK156" s="10"/>
      <c r="DL156" s="10"/>
      <c r="DM156" s="10"/>
      <c r="DN156" s="10"/>
      <c r="DO156" s="10"/>
      <c r="DQ156" s="10"/>
      <c r="DR156" s="10"/>
      <c r="DS156" s="10"/>
      <c r="DT156" s="10"/>
      <c r="DU156" s="10"/>
      <c r="DV156" s="10"/>
      <c r="DW156" s="10"/>
      <c r="DX156" s="10"/>
      <c r="DY156" s="10"/>
      <c r="DZ156" s="10"/>
      <c r="EA156" s="10"/>
      <c r="EB156" s="10"/>
      <c r="EC156" s="10"/>
      <c r="ED156" s="10"/>
      <c r="EE156" s="10"/>
      <c r="EJ156" s="10"/>
      <c r="EL156" s="10"/>
      <c r="EM156" s="10"/>
      <c r="EN156" s="10"/>
      <c r="EO156" s="10"/>
      <c r="EP156" s="10"/>
      <c r="EQ156" s="10"/>
      <c r="ER156" s="10"/>
      <c r="ES156" s="10"/>
      <c r="ET156" s="10"/>
      <c r="EU156" s="10"/>
      <c r="EV156" s="10"/>
      <c r="EW156" s="10"/>
      <c r="EX156" s="10"/>
      <c r="EZ156" s="10"/>
      <c r="FJ156" s="10"/>
      <c r="FK156" s="10"/>
      <c r="FQ156" s="10"/>
      <c r="FS156" s="10"/>
      <c r="FV156" s="10"/>
      <c r="FW156" s="10"/>
      <c r="FX156" s="10"/>
      <c r="FY156" s="10"/>
      <c r="GE156" s="10"/>
      <c r="GP156" s="10"/>
      <c r="GR156" s="10"/>
      <c r="GV156" s="10"/>
      <c r="GW156" s="10"/>
      <c r="GX156" s="10"/>
      <c r="GY156" s="10"/>
      <c r="HB156" s="10"/>
      <c r="HC156" s="10"/>
      <c r="HD156" s="10"/>
      <c r="HE156" s="10"/>
      <c r="HF156" s="10"/>
      <c r="HG156" s="10"/>
      <c r="HH156" s="10"/>
      <c r="HK156" s="10"/>
      <c r="HL156" s="10"/>
    </row>
    <row r="157" spans="1:220" x14ac:dyDescent="0.2">
      <c r="A157" t="s">
        <v>101</v>
      </c>
      <c r="D157" t="s">
        <v>477</v>
      </c>
      <c r="E157" t="s">
        <v>477</v>
      </c>
      <c r="CK157" s="10"/>
      <c r="CL157" s="10"/>
      <c r="CM157" s="10"/>
      <c r="CN157" s="10"/>
      <c r="CO157" s="10"/>
      <c r="CP157" s="10"/>
      <c r="DJ157" s="10"/>
      <c r="DK157" s="10"/>
      <c r="DL157" s="10"/>
      <c r="DM157" s="10"/>
      <c r="DN157" s="10"/>
      <c r="DO157" s="10"/>
      <c r="DQ157" s="10"/>
      <c r="DR157" s="10"/>
      <c r="DS157" s="10"/>
      <c r="DT157" s="10"/>
      <c r="DU157" s="10"/>
      <c r="DV157" s="10"/>
      <c r="DW157" s="10"/>
      <c r="DX157" s="10"/>
      <c r="DY157" s="10"/>
      <c r="DZ157" s="10"/>
      <c r="EA157" s="10"/>
      <c r="EB157" s="10"/>
      <c r="EC157" s="10"/>
      <c r="ED157" s="10"/>
      <c r="EE157" s="10"/>
      <c r="EJ157" s="10"/>
      <c r="EL157" s="10"/>
      <c r="EM157" s="10"/>
      <c r="EN157" s="10"/>
      <c r="EO157" s="10"/>
      <c r="EP157" s="10"/>
      <c r="EQ157" s="10"/>
      <c r="ER157" s="10"/>
      <c r="ES157" s="10"/>
      <c r="ET157" s="10"/>
      <c r="EU157" s="10"/>
      <c r="EV157" s="10"/>
      <c r="EW157" s="10"/>
      <c r="EX157" s="10"/>
      <c r="EZ157" s="10"/>
      <c r="FJ157" s="10"/>
      <c r="FK157" s="10"/>
      <c r="FQ157" s="10"/>
      <c r="FS157" s="10"/>
      <c r="FV157" s="10"/>
      <c r="FW157" s="10"/>
      <c r="FX157" s="10"/>
      <c r="FY157" s="10"/>
      <c r="GE157" s="10"/>
      <c r="GP157" s="10"/>
      <c r="GR157" s="10"/>
      <c r="GV157" s="10"/>
      <c r="GW157" s="10"/>
      <c r="GX157" s="10"/>
      <c r="GY157" s="10"/>
      <c r="HB157" s="10"/>
      <c r="HC157" s="10"/>
      <c r="HD157" s="10"/>
      <c r="HE157" s="10"/>
      <c r="HF157" s="10"/>
      <c r="HG157" s="10"/>
      <c r="HH157" s="10"/>
      <c r="HK157" s="10"/>
      <c r="HL157" s="10"/>
    </row>
    <row r="158" spans="1:220" x14ac:dyDescent="0.2">
      <c r="A158" t="s">
        <v>102</v>
      </c>
      <c r="D158" t="s">
        <v>467</v>
      </c>
      <c r="E158" t="s">
        <v>467</v>
      </c>
      <c r="CK158" s="10"/>
      <c r="CL158" s="10"/>
      <c r="CM158" s="10"/>
      <c r="CN158" s="10"/>
      <c r="CO158" s="10"/>
      <c r="CP158" s="10"/>
      <c r="DJ158" s="10"/>
      <c r="DK158" s="10"/>
      <c r="DL158" s="10"/>
      <c r="DM158" s="10"/>
      <c r="DN158" s="10"/>
      <c r="DO158" s="10"/>
      <c r="DQ158" s="10"/>
      <c r="DR158" s="10"/>
      <c r="DS158" s="10"/>
      <c r="DT158" s="10"/>
      <c r="DU158" s="10"/>
      <c r="DV158" s="10"/>
      <c r="DW158" s="10"/>
      <c r="DX158" s="10"/>
      <c r="DY158" s="10"/>
      <c r="DZ158" s="10"/>
      <c r="EA158" s="10"/>
      <c r="EB158" s="10"/>
      <c r="EC158" s="10"/>
      <c r="ED158" s="10"/>
      <c r="EE158" s="10"/>
      <c r="EJ158" s="10"/>
      <c r="EL158" s="10"/>
      <c r="EM158" s="10"/>
      <c r="EN158" s="10"/>
      <c r="EO158" s="10"/>
      <c r="EP158" s="10"/>
      <c r="EQ158" s="10"/>
      <c r="ER158" s="10"/>
      <c r="ES158" s="10"/>
      <c r="ET158" s="10"/>
      <c r="EU158" s="10"/>
      <c r="EV158" s="10"/>
      <c r="EW158" s="10"/>
      <c r="EX158" s="10"/>
      <c r="EZ158" s="10"/>
      <c r="FJ158" s="10"/>
      <c r="FK158" s="10"/>
      <c r="FQ158" s="10"/>
      <c r="FS158" s="10"/>
      <c r="FV158" s="10"/>
      <c r="FW158" s="10"/>
      <c r="FX158" s="10"/>
      <c r="FY158" s="10"/>
      <c r="GE158" s="10"/>
      <c r="GP158" s="10"/>
      <c r="GR158" s="10"/>
      <c r="GV158" s="10"/>
      <c r="GW158" s="10"/>
      <c r="GX158" s="10"/>
      <c r="GY158" s="10"/>
      <c r="HB158" s="10"/>
      <c r="HC158" s="10"/>
      <c r="HD158" s="10"/>
      <c r="HE158" s="10"/>
      <c r="HF158" s="10"/>
      <c r="HG158" s="10"/>
      <c r="HH158" s="10"/>
      <c r="HK158" s="10"/>
      <c r="HL158" s="10"/>
    </row>
    <row r="159" spans="1:220" x14ac:dyDescent="0.2">
      <c r="A159" t="s">
        <v>103</v>
      </c>
      <c r="CK159" s="10"/>
      <c r="CL159" s="10"/>
      <c r="CM159" s="10"/>
      <c r="CN159" s="10"/>
      <c r="CO159" s="10"/>
      <c r="CP159" s="10"/>
      <c r="DJ159" s="10"/>
      <c r="DK159" s="10"/>
      <c r="DL159" s="10"/>
      <c r="DM159" s="10"/>
      <c r="DN159" s="10"/>
      <c r="DO159" s="10"/>
      <c r="DQ159" s="10"/>
      <c r="DR159" s="10"/>
      <c r="DS159" s="10"/>
      <c r="DT159" s="10"/>
      <c r="DU159" s="10"/>
      <c r="DV159" s="10"/>
      <c r="DW159" s="10"/>
      <c r="DX159" s="10"/>
      <c r="DY159" s="10"/>
      <c r="DZ159" s="10"/>
      <c r="EA159" s="10"/>
      <c r="EB159" s="10"/>
      <c r="EC159" s="10"/>
      <c r="ED159" s="10"/>
      <c r="EE159" s="10"/>
      <c r="EJ159" s="10"/>
      <c r="EL159" s="10"/>
      <c r="EM159" s="10"/>
      <c r="EN159" s="10"/>
      <c r="EO159" s="10"/>
      <c r="EP159" s="10"/>
      <c r="EQ159" s="10"/>
      <c r="ER159" s="10"/>
      <c r="ES159" s="10"/>
      <c r="ET159" s="10"/>
      <c r="EU159" s="10"/>
      <c r="EV159" s="10"/>
      <c r="EW159" s="10"/>
      <c r="EX159" s="10"/>
      <c r="EZ159" s="10"/>
      <c r="FJ159" s="10"/>
      <c r="FK159" s="10"/>
      <c r="FQ159" s="10"/>
      <c r="FS159" s="10"/>
      <c r="FV159" s="10"/>
      <c r="FW159" s="10"/>
      <c r="FX159" s="10"/>
      <c r="FY159" s="10"/>
      <c r="GE159" s="10"/>
      <c r="GP159" s="10"/>
      <c r="GR159" s="10"/>
      <c r="GV159" s="10"/>
      <c r="GW159" s="10"/>
      <c r="GX159" s="10"/>
      <c r="GY159" s="10"/>
      <c r="HB159" s="10"/>
      <c r="HC159" s="10"/>
      <c r="HD159" s="10"/>
      <c r="HE159" s="10"/>
      <c r="HF159" s="10"/>
      <c r="HG159" s="10"/>
      <c r="HH159" s="10"/>
      <c r="HK159" s="10"/>
      <c r="HL159" s="10"/>
    </row>
    <row r="160" spans="1:220" x14ac:dyDescent="0.2">
      <c r="A160" t="s">
        <v>104</v>
      </c>
      <c r="D160" t="s">
        <v>464</v>
      </c>
      <c r="E160" t="s">
        <v>464</v>
      </c>
      <c r="CK160" s="10"/>
      <c r="CL160" s="10"/>
      <c r="CM160" s="10"/>
      <c r="CN160" s="10"/>
      <c r="CO160" s="10"/>
      <c r="CP160" s="10"/>
      <c r="DJ160" s="10"/>
      <c r="DK160" s="10"/>
      <c r="DL160" s="10"/>
      <c r="DM160" s="10"/>
      <c r="DN160" s="10"/>
      <c r="DO160" s="10"/>
      <c r="DQ160" s="10"/>
      <c r="DR160" s="10"/>
      <c r="DS160" s="10"/>
      <c r="DT160" s="10"/>
      <c r="DU160" s="10"/>
      <c r="DV160" s="10"/>
      <c r="DW160" s="10"/>
      <c r="DX160" s="10"/>
      <c r="DY160" s="10"/>
      <c r="DZ160" s="10"/>
      <c r="EA160" s="10"/>
      <c r="EB160" s="10"/>
      <c r="EC160" s="10"/>
      <c r="ED160" s="10"/>
      <c r="EE160" s="10"/>
      <c r="EJ160" s="10"/>
      <c r="EL160" s="10"/>
      <c r="EM160" s="10"/>
      <c r="EN160" s="10"/>
      <c r="EO160" s="10"/>
      <c r="EP160" s="10"/>
      <c r="EQ160" s="10"/>
      <c r="ER160" s="10"/>
      <c r="ES160" s="10"/>
      <c r="ET160" s="10"/>
      <c r="EU160" s="10"/>
      <c r="EV160" s="10"/>
      <c r="EW160" s="10"/>
      <c r="EX160" s="10"/>
      <c r="EZ160" s="10"/>
      <c r="FJ160" s="10"/>
      <c r="FK160" s="10"/>
      <c r="FQ160" s="10"/>
      <c r="FS160" s="10"/>
      <c r="FV160" s="10"/>
      <c r="FW160" s="10"/>
      <c r="FX160" s="10"/>
      <c r="FY160" s="10"/>
      <c r="GE160" s="10"/>
      <c r="GP160" s="10"/>
      <c r="GR160" s="10"/>
      <c r="GV160" s="10"/>
      <c r="GW160" s="10"/>
      <c r="GX160" s="10"/>
      <c r="GY160" s="10"/>
      <c r="HB160" s="10"/>
      <c r="HC160" s="10"/>
      <c r="HD160" s="10"/>
      <c r="HE160" s="10"/>
      <c r="HF160" s="10"/>
      <c r="HG160" s="10"/>
      <c r="HH160" s="10"/>
      <c r="HK160" s="10"/>
      <c r="HL160" s="10"/>
    </row>
    <row r="161" spans="1:220" x14ac:dyDescent="0.2">
      <c r="A161" t="s">
        <v>105</v>
      </c>
      <c r="D161" t="s">
        <v>469</v>
      </c>
      <c r="E161" t="s">
        <v>469</v>
      </c>
      <c r="CK161" s="10"/>
      <c r="CL161" s="10"/>
      <c r="CM161" s="10"/>
      <c r="CN161" s="10"/>
      <c r="CO161" s="10"/>
      <c r="CP161" s="10"/>
      <c r="DJ161" s="10"/>
      <c r="DK161" s="10"/>
      <c r="DL161" s="10"/>
      <c r="DM161" s="10"/>
      <c r="DN161" s="10"/>
      <c r="DO161" s="10"/>
      <c r="DQ161" s="10"/>
      <c r="DR161" s="10"/>
      <c r="DS161" s="10"/>
      <c r="DT161" s="10"/>
      <c r="DU161" s="10"/>
      <c r="DV161" s="10"/>
      <c r="DW161" s="10"/>
      <c r="DX161" s="10"/>
      <c r="DY161" s="10"/>
      <c r="DZ161" s="10"/>
      <c r="EA161" s="10"/>
      <c r="EB161" s="10"/>
      <c r="EC161" s="10"/>
      <c r="ED161" s="10"/>
      <c r="EE161" s="10"/>
      <c r="EJ161" s="10"/>
      <c r="EL161" s="10"/>
      <c r="EM161" s="10"/>
      <c r="EN161" s="10"/>
      <c r="EO161" s="10"/>
      <c r="EP161" s="10"/>
      <c r="EQ161" s="10"/>
      <c r="ER161" s="10"/>
      <c r="ES161" s="10"/>
      <c r="ET161" s="10"/>
      <c r="EU161" s="10"/>
      <c r="EV161" s="10"/>
      <c r="EW161" s="10"/>
      <c r="EX161" s="10"/>
      <c r="EZ161" s="10"/>
      <c r="FJ161" s="10"/>
      <c r="FK161" s="10"/>
      <c r="FQ161" s="10"/>
      <c r="FS161" s="10"/>
      <c r="FV161" s="10"/>
      <c r="FW161" s="10"/>
      <c r="FX161" s="10"/>
      <c r="FY161" s="10"/>
      <c r="GE161" s="10"/>
      <c r="GP161" s="10"/>
      <c r="GR161" s="10"/>
      <c r="GV161" s="10"/>
      <c r="GW161" s="10"/>
      <c r="GX161" s="10"/>
      <c r="GY161" s="10"/>
      <c r="HB161" s="10"/>
      <c r="HC161" s="10"/>
      <c r="HD161" s="10"/>
      <c r="HE161" s="10"/>
      <c r="HF161" s="10"/>
      <c r="HG161" s="10"/>
      <c r="HH161" s="10"/>
      <c r="HK161" s="10"/>
      <c r="HL161" s="10"/>
    </row>
    <row r="162" spans="1:220" x14ac:dyDescent="0.2">
      <c r="A162" t="s">
        <v>106</v>
      </c>
      <c r="D162" t="s">
        <v>467</v>
      </c>
      <c r="E162" t="s">
        <v>467</v>
      </c>
      <c r="CK162" s="10"/>
      <c r="CL162" s="10"/>
      <c r="CM162" s="10"/>
      <c r="CN162" s="10"/>
      <c r="CO162" s="10"/>
      <c r="CP162" s="10"/>
      <c r="DJ162" s="10"/>
      <c r="DK162" s="10"/>
      <c r="DL162" s="10"/>
      <c r="DM162" s="10"/>
      <c r="DN162" s="10"/>
      <c r="DO162" s="10"/>
      <c r="DQ162" s="10"/>
      <c r="DR162" s="10"/>
      <c r="DS162" s="10"/>
      <c r="DT162" s="10"/>
      <c r="DU162" s="10"/>
      <c r="DV162" s="10"/>
      <c r="DW162" s="10"/>
      <c r="DX162" s="10"/>
      <c r="DY162" s="10"/>
      <c r="DZ162" s="10"/>
      <c r="EA162" s="10"/>
      <c r="EB162" s="10"/>
      <c r="EC162" s="10"/>
      <c r="ED162" s="10"/>
      <c r="EE162" s="10"/>
      <c r="EJ162" s="10"/>
      <c r="EL162" s="10"/>
      <c r="EM162" s="10"/>
      <c r="EN162" s="10"/>
      <c r="EO162" s="10"/>
      <c r="EP162" s="10"/>
      <c r="EQ162" s="10"/>
      <c r="ER162" s="10"/>
      <c r="ES162" s="10"/>
      <c r="ET162" s="10"/>
      <c r="EU162" s="10"/>
      <c r="EV162" s="10"/>
      <c r="EW162" s="10"/>
      <c r="EX162" s="10"/>
      <c r="EZ162" s="10"/>
      <c r="FJ162" s="10"/>
      <c r="FK162" s="10"/>
      <c r="FQ162" s="10"/>
      <c r="FS162" s="10"/>
      <c r="FV162" s="10"/>
      <c r="FW162" s="10"/>
      <c r="FX162" s="10"/>
      <c r="FY162" s="10"/>
      <c r="GE162" s="10"/>
      <c r="GP162" s="10"/>
      <c r="GR162" s="10"/>
      <c r="GV162" s="10"/>
      <c r="GW162" s="10"/>
      <c r="GX162" s="10"/>
      <c r="GY162" s="10"/>
      <c r="HB162" s="10"/>
      <c r="HC162" s="10"/>
      <c r="HD162" s="10"/>
      <c r="HE162" s="10"/>
      <c r="HF162" s="10"/>
      <c r="HG162" s="10"/>
      <c r="HH162" s="10"/>
      <c r="HK162" s="10"/>
      <c r="HL162" s="10"/>
    </row>
    <row r="163" spans="1:220" x14ac:dyDescent="0.2">
      <c r="A163" t="s">
        <v>107</v>
      </c>
      <c r="CK163" s="10"/>
      <c r="CL163" s="10"/>
      <c r="CM163" s="10"/>
      <c r="CN163" s="10"/>
      <c r="CO163" s="10"/>
      <c r="CP163" s="10"/>
      <c r="DJ163" s="10"/>
      <c r="DK163" s="10"/>
      <c r="DL163" s="10"/>
      <c r="DM163" s="10"/>
      <c r="DN163" s="10"/>
      <c r="DO163" s="10"/>
      <c r="DQ163" s="10"/>
      <c r="DR163" s="10"/>
      <c r="DS163" s="10"/>
      <c r="DT163" s="10"/>
      <c r="DU163" s="10"/>
      <c r="DV163" s="10"/>
      <c r="DW163" s="10"/>
      <c r="DX163" s="10"/>
      <c r="DY163" s="10"/>
      <c r="DZ163" s="10"/>
      <c r="EA163" s="10"/>
      <c r="EB163" s="10"/>
      <c r="EC163" s="10"/>
      <c r="ED163" s="10"/>
      <c r="EE163" s="10"/>
      <c r="EJ163" s="10"/>
      <c r="EL163" s="10"/>
      <c r="EM163" s="10"/>
      <c r="EN163" s="10"/>
      <c r="EO163" s="10"/>
      <c r="EP163" s="10"/>
      <c r="EQ163" s="10"/>
      <c r="ER163" s="10"/>
      <c r="ES163" s="10"/>
      <c r="ET163" s="10"/>
      <c r="EU163" s="10"/>
      <c r="EV163" s="10"/>
      <c r="EW163" s="10"/>
      <c r="EX163" s="10"/>
      <c r="EZ163" s="10"/>
      <c r="FJ163" s="10"/>
      <c r="FK163" s="10"/>
      <c r="FQ163" s="10"/>
      <c r="FS163" s="10"/>
      <c r="FV163" s="10"/>
      <c r="FW163" s="10"/>
      <c r="FX163" s="10"/>
      <c r="FY163" s="10"/>
      <c r="GE163" s="10"/>
      <c r="GP163" s="10"/>
      <c r="GR163" s="10"/>
      <c r="GV163" s="10"/>
      <c r="GW163" s="10"/>
      <c r="GX163" s="10"/>
      <c r="GY163" s="10"/>
      <c r="HB163" s="10"/>
      <c r="HC163" s="10"/>
      <c r="HD163" s="10"/>
      <c r="HE163" s="10"/>
      <c r="HF163" s="10"/>
      <c r="HG163" s="10"/>
      <c r="HH163" s="10"/>
      <c r="HK163" s="10"/>
      <c r="HL163" s="10"/>
    </row>
    <row r="164" spans="1:220" x14ac:dyDescent="0.2">
      <c r="A164" t="s">
        <v>167</v>
      </c>
      <c r="D164" t="s">
        <v>464</v>
      </c>
      <c r="E164" t="s">
        <v>464</v>
      </c>
      <c r="CK164" s="10"/>
      <c r="CL164" s="10"/>
      <c r="CM164" s="10"/>
      <c r="CN164" s="10"/>
      <c r="CO164" s="10"/>
      <c r="CP164" s="10"/>
      <c r="DJ164" s="10"/>
      <c r="DK164" s="10"/>
      <c r="DL164" s="10"/>
      <c r="DM164" s="10"/>
      <c r="DN164" s="10"/>
      <c r="DO164" s="10"/>
      <c r="DQ164" s="10"/>
      <c r="DR164" s="10"/>
      <c r="DS164" s="10"/>
      <c r="DT164" s="10"/>
      <c r="DU164" s="10"/>
      <c r="DV164" s="10"/>
      <c r="DW164" s="10"/>
      <c r="DX164" s="10"/>
      <c r="DY164" s="10"/>
      <c r="DZ164" s="10"/>
      <c r="EA164" s="10"/>
      <c r="EB164" s="10"/>
      <c r="EC164" s="10"/>
      <c r="ED164" s="10"/>
      <c r="EE164" s="10"/>
      <c r="EJ164" s="10"/>
      <c r="EL164" s="10"/>
      <c r="EM164" s="10"/>
      <c r="EN164" s="10"/>
      <c r="EO164" s="10"/>
      <c r="EP164" s="10"/>
      <c r="EQ164" s="10"/>
      <c r="ER164" s="10"/>
      <c r="ES164" s="10"/>
      <c r="ET164" s="10"/>
      <c r="EU164" s="10"/>
      <c r="EV164" s="10"/>
      <c r="EW164" s="10"/>
      <c r="EX164" s="10"/>
      <c r="EZ164" s="10"/>
      <c r="FJ164" s="10"/>
      <c r="FK164" s="10"/>
      <c r="FQ164" s="10"/>
      <c r="FS164" s="10"/>
      <c r="FV164" s="10"/>
      <c r="FW164" s="10"/>
      <c r="FX164" s="10"/>
      <c r="FY164" s="10"/>
      <c r="GE164" s="10"/>
      <c r="GP164" s="10"/>
      <c r="GR164" s="10"/>
      <c r="GV164" s="10"/>
      <c r="GW164" s="10"/>
      <c r="GX164" s="10"/>
      <c r="GY164" s="10"/>
      <c r="HB164" s="10"/>
      <c r="HC164" s="10"/>
      <c r="HD164" s="10"/>
      <c r="HE164" s="10"/>
      <c r="HF164" s="10"/>
      <c r="HG164" s="10"/>
      <c r="HH164" s="10"/>
      <c r="HK164" s="10"/>
      <c r="HL164" s="10"/>
    </row>
    <row r="165" spans="1:220" x14ac:dyDescent="0.2">
      <c r="A165" t="s">
        <v>108</v>
      </c>
      <c r="D165" t="s">
        <v>465</v>
      </c>
      <c r="E165" t="s">
        <v>465</v>
      </c>
      <c r="CK165" s="10"/>
      <c r="CL165" s="10"/>
      <c r="CM165" s="10"/>
      <c r="CN165" s="10"/>
      <c r="CO165" s="10"/>
      <c r="CP165" s="10"/>
      <c r="DJ165" s="10"/>
      <c r="DK165" s="10"/>
      <c r="DL165" s="10"/>
      <c r="DM165" s="10"/>
      <c r="DN165" s="10"/>
      <c r="DO165" s="10"/>
      <c r="DQ165" s="10"/>
      <c r="DR165" s="10"/>
      <c r="DS165" s="10"/>
      <c r="DT165" s="10"/>
      <c r="DU165" s="10"/>
      <c r="DV165" s="10"/>
      <c r="DW165" s="10"/>
      <c r="DX165" s="10"/>
      <c r="DY165" s="10"/>
      <c r="DZ165" s="10"/>
      <c r="EA165" s="10"/>
      <c r="EB165" s="10"/>
      <c r="EC165" s="10"/>
      <c r="ED165" s="10"/>
      <c r="EE165" s="10"/>
      <c r="EJ165" s="10"/>
      <c r="EL165" s="10"/>
      <c r="EM165" s="10"/>
      <c r="EN165" s="10"/>
      <c r="EO165" s="10"/>
      <c r="EP165" s="10"/>
      <c r="EQ165" s="10"/>
      <c r="ER165" s="10"/>
      <c r="ES165" s="10"/>
      <c r="ET165" s="10"/>
      <c r="EU165" s="10"/>
      <c r="EV165" s="10"/>
      <c r="EW165" s="10"/>
      <c r="EX165" s="10"/>
      <c r="EZ165" s="10"/>
      <c r="FJ165" s="10"/>
      <c r="FK165" s="10"/>
      <c r="FQ165" s="10"/>
      <c r="FS165" s="10"/>
      <c r="FV165" s="10"/>
      <c r="FW165" s="10"/>
      <c r="FX165" s="10"/>
      <c r="FY165" s="10"/>
      <c r="GE165" s="10"/>
      <c r="GP165" s="10"/>
      <c r="GR165" s="10"/>
      <c r="GV165" s="10"/>
      <c r="GW165" s="10"/>
      <c r="GX165" s="10"/>
      <c r="GY165" s="10"/>
      <c r="HB165" s="10"/>
      <c r="HC165" s="10"/>
      <c r="HD165" s="10"/>
      <c r="HE165" s="10"/>
      <c r="HF165" s="10"/>
      <c r="HG165" s="10"/>
      <c r="HH165" s="10"/>
      <c r="HK165" s="10"/>
      <c r="HL165" s="10"/>
    </row>
    <row r="166" spans="1:220" x14ac:dyDescent="0.2">
      <c r="A166" t="s">
        <v>109</v>
      </c>
      <c r="D166" t="s">
        <v>478</v>
      </c>
      <c r="E166" t="s">
        <v>478</v>
      </c>
      <c r="CK166" s="10"/>
      <c r="CL166" s="10"/>
      <c r="CM166" s="10"/>
      <c r="CN166" s="10"/>
      <c r="CO166" s="10"/>
      <c r="CP166" s="10"/>
      <c r="DJ166" s="10"/>
      <c r="DK166" s="10"/>
      <c r="DL166" s="10"/>
      <c r="DM166" s="10"/>
      <c r="DN166" s="10"/>
      <c r="DO166" s="10"/>
      <c r="DQ166" s="10"/>
      <c r="DR166" s="10"/>
      <c r="DS166" s="10"/>
      <c r="DT166" s="10"/>
      <c r="DU166" s="10"/>
      <c r="DV166" s="10"/>
      <c r="DW166" s="10"/>
      <c r="DX166" s="10"/>
      <c r="DY166" s="10"/>
      <c r="DZ166" s="10"/>
      <c r="EA166" s="10"/>
      <c r="EB166" s="10"/>
      <c r="EC166" s="10"/>
      <c r="ED166" s="10"/>
      <c r="EE166" s="10"/>
      <c r="EJ166" s="10"/>
      <c r="EL166" s="10"/>
      <c r="EM166" s="10"/>
      <c r="EN166" s="10"/>
      <c r="EO166" s="10"/>
      <c r="EP166" s="10"/>
      <c r="EQ166" s="10"/>
      <c r="ER166" s="10"/>
      <c r="ES166" s="10"/>
      <c r="ET166" s="10"/>
      <c r="EU166" s="10"/>
      <c r="EV166" s="10"/>
      <c r="EW166" s="10"/>
      <c r="EX166" s="10"/>
      <c r="EZ166" s="10"/>
      <c r="FJ166" s="10"/>
      <c r="FK166" s="10"/>
      <c r="FQ166" s="10"/>
      <c r="FS166" s="10"/>
      <c r="FV166" s="10"/>
      <c r="FW166" s="10"/>
      <c r="FX166" s="10"/>
      <c r="FY166" s="10"/>
      <c r="GE166" s="10"/>
      <c r="GP166" s="10"/>
      <c r="GR166" s="10"/>
      <c r="GV166" s="10"/>
      <c r="GW166" s="10"/>
      <c r="GX166" s="10"/>
      <c r="GY166" s="10"/>
      <c r="HB166" s="10"/>
      <c r="HC166" s="10"/>
      <c r="HD166" s="10"/>
      <c r="HE166" s="10"/>
      <c r="HF166" s="10"/>
      <c r="HG166" s="10"/>
      <c r="HH166" s="10"/>
      <c r="HK166" s="10"/>
      <c r="HL166" s="10"/>
    </row>
    <row r="167" spans="1:220" x14ac:dyDescent="0.2">
      <c r="A167" t="s">
        <v>110</v>
      </c>
      <c r="CK167" s="10"/>
      <c r="CL167" s="10"/>
      <c r="CM167" s="10"/>
      <c r="CN167" s="10"/>
      <c r="CO167" s="10"/>
      <c r="CP167" s="10"/>
      <c r="DJ167" s="10"/>
      <c r="DK167" s="10"/>
      <c r="DL167" s="10"/>
      <c r="DM167" s="10"/>
      <c r="DN167" s="10"/>
      <c r="DO167" s="10"/>
      <c r="DQ167" s="10"/>
      <c r="DR167" s="10"/>
      <c r="DS167" s="10"/>
      <c r="DT167" s="10"/>
      <c r="DU167" s="10"/>
      <c r="DV167" s="10"/>
      <c r="DW167" s="10"/>
      <c r="DX167" s="10"/>
      <c r="DY167" s="10"/>
      <c r="DZ167" s="10"/>
      <c r="EA167" s="10"/>
      <c r="EB167" s="10"/>
      <c r="EC167" s="10"/>
      <c r="ED167" s="10"/>
      <c r="EE167" s="10"/>
      <c r="EJ167" s="10"/>
      <c r="EL167" s="10"/>
      <c r="EM167" s="10"/>
      <c r="EN167" s="10"/>
      <c r="EO167" s="10"/>
      <c r="EP167" s="10"/>
      <c r="EQ167" s="10"/>
      <c r="ER167" s="10"/>
      <c r="ES167" s="10"/>
      <c r="ET167" s="10"/>
      <c r="EU167" s="10"/>
      <c r="EV167" s="10"/>
      <c r="EW167" s="10"/>
      <c r="EX167" s="10"/>
      <c r="EZ167" s="10"/>
      <c r="FJ167" s="10"/>
      <c r="FK167" s="10"/>
      <c r="FQ167" s="10"/>
      <c r="FS167" s="10"/>
      <c r="FV167" s="10"/>
      <c r="FW167" s="10"/>
      <c r="FX167" s="10"/>
      <c r="FY167" s="10"/>
      <c r="GE167" s="10"/>
      <c r="GP167" s="10"/>
      <c r="GR167" s="10"/>
      <c r="GV167" s="10"/>
      <c r="GW167" s="10"/>
      <c r="GX167" s="10"/>
      <c r="GY167" s="10"/>
      <c r="HB167" s="10"/>
      <c r="HC167" s="10"/>
      <c r="HD167" s="10"/>
      <c r="HE167" s="10"/>
      <c r="HF167" s="10"/>
      <c r="HG167" s="10"/>
      <c r="HH167" s="10"/>
      <c r="HK167" s="10"/>
      <c r="HL167" s="10"/>
    </row>
    <row r="168" spans="1:220" x14ac:dyDescent="0.2">
      <c r="A168" t="s">
        <v>111</v>
      </c>
      <c r="D168" t="s">
        <v>464</v>
      </c>
      <c r="E168" t="s">
        <v>464</v>
      </c>
      <c r="CK168" s="10"/>
      <c r="CL168" s="10"/>
      <c r="CM168" s="10"/>
      <c r="CN168" s="10"/>
      <c r="CO168" s="10"/>
      <c r="CP168" s="10"/>
      <c r="DJ168" s="10"/>
      <c r="DK168" s="10"/>
      <c r="DL168" s="10"/>
      <c r="DM168" s="10"/>
      <c r="DN168" s="10"/>
      <c r="DO168" s="10"/>
      <c r="DQ168" s="10"/>
      <c r="DR168" s="10"/>
      <c r="DS168" s="10"/>
      <c r="DT168" s="10"/>
      <c r="DU168" s="10"/>
      <c r="DV168" s="10"/>
      <c r="DW168" s="10"/>
      <c r="DX168" s="10"/>
      <c r="DY168" s="10"/>
      <c r="DZ168" s="10"/>
      <c r="EA168" s="10"/>
      <c r="EB168" s="10"/>
      <c r="EC168" s="10"/>
      <c r="ED168" s="10"/>
      <c r="EE168" s="10"/>
      <c r="EJ168" s="10"/>
      <c r="EL168" s="10"/>
      <c r="EM168" s="10"/>
      <c r="EN168" s="10"/>
      <c r="EO168" s="10"/>
      <c r="EP168" s="10"/>
      <c r="EQ168" s="10"/>
      <c r="ER168" s="10"/>
      <c r="ES168" s="10"/>
      <c r="ET168" s="10"/>
      <c r="EU168" s="10"/>
      <c r="EV168" s="10"/>
      <c r="EW168" s="10"/>
      <c r="EX168" s="10"/>
      <c r="EZ168" s="10"/>
      <c r="FJ168" s="10"/>
      <c r="FK168" s="10"/>
      <c r="FQ168" s="10"/>
      <c r="FS168" s="10"/>
      <c r="FV168" s="10"/>
      <c r="FW168" s="10"/>
      <c r="FX168" s="10"/>
      <c r="FY168" s="10"/>
      <c r="GE168" s="10"/>
      <c r="GP168" s="10"/>
      <c r="GR168" s="10"/>
      <c r="GV168" s="10"/>
      <c r="GW168" s="10"/>
      <c r="GX168" s="10"/>
      <c r="GY168" s="10"/>
      <c r="HB168" s="10"/>
      <c r="HC168" s="10"/>
      <c r="HD168" s="10"/>
      <c r="HE168" s="10"/>
      <c r="HF168" s="10"/>
      <c r="HG168" s="10"/>
      <c r="HH168" s="10"/>
      <c r="HK168" s="10"/>
      <c r="HL168" s="10"/>
    </row>
    <row r="169" spans="1:220" x14ac:dyDescent="0.2">
      <c r="A169" t="s">
        <v>112</v>
      </c>
      <c r="D169" t="s">
        <v>465</v>
      </c>
      <c r="E169" t="s">
        <v>465</v>
      </c>
      <c r="CK169" s="10"/>
      <c r="CL169" s="10"/>
      <c r="CM169" s="10"/>
      <c r="CN169" s="10"/>
      <c r="CO169" s="10"/>
      <c r="CP169" s="10"/>
      <c r="DJ169" s="10"/>
      <c r="DK169" s="10"/>
      <c r="DL169" s="10"/>
      <c r="DM169" s="10"/>
      <c r="DN169" s="10"/>
      <c r="DO169" s="10"/>
      <c r="DQ169" s="10"/>
      <c r="DR169" s="10"/>
      <c r="DS169" s="10"/>
      <c r="DT169" s="10"/>
      <c r="DU169" s="10"/>
      <c r="DV169" s="10"/>
      <c r="DW169" s="10"/>
      <c r="DX169" s="10"/>
      <c r="DY169" s="10"/>
      <c r="DZ169" s="10"/>
      <c r="EA169" s="10"/>
      <c r="EB169" s="10"/>
      <c r="EC169" s="10"/>
      <c r="ED169" s="10"/>
      <c r="EE169" s="10"/>
      <c r="EJ169" s="10"/>
      <c r="EL169" s="10"/>
      <c r="EM169" s="10"/>
      <c r="EN169" s="10"/>
      <c r="EO169" s="10"/>
      <c r="EP169" s="10"/>
      <c r="EQ169" s="10"/>
      <c r="ER169" s="10"/>
      <c r="ES169" s="10"/>
      <c r="ET169" s="10"/>
      <c r="EU169" s="10"/>
      <c r="EV169" s="10"/>
      <c r="EW169" s="10"/>
      <c r="EX169" s="10"/>
      <c r="EZ169" s="10"/>
      <c r="FJ169" s="10"/>
      <c r="FK169" s="10"/>
      <c r="FQ169" s="10"/>
      <c r="FS169" s="10"/>
      <c r="FV169" s="10"/>
      <c r="FW169" s="10"/>
      <c r="FX169" s="10"/>
      <c r="FY169" s="10"/>
      <c r="GE169" s="10"/>
      <c r="GP169" s="10"/>
      <c r="GR169" s="10"/>
      <c r="GV169" s="10"/>
      <c r="GW169" s="10"/>
      <c r="GX169" s="10"/>
      <c r="GY169" s="10"/>
      <c r="HB169" s="10"/>
      <c r="HC169" s="10"/>
      <c r="HD169" s="10"/>
      <c r="HE169" s="10"/>
      <c r="HF169" s="10"/>
      <c r="HG169" s="10"/>
      <c r="HH169" s="10"/>
      <c r="HK169" s="10"/>
      <c r="HL169" s="10"/>
    </row>
    <row r="170" spans="1:220" x14ac:dyDescent="0.2">
      <c r="A170" t="s">
        <v>113</v>
      </c>
      <c r="D170" t="s">
        <v>467</v>
      </c>
      <c r="E170" t="s">
        <v>467</v>
      </c>
      <c r="CK170" s="10"/>
      <c r="CL170" s="10"/>
      <c r="CM170" s="10"/>
      <c r="CN170" s="10"/>
      <c r="CO170" s="10"/>
      <c r="CP170" s="10"/>
      <c r="DJ170" s="10"/>
      <c r="DK170" s="10"/>
      <c r="DL170" s="10"/>
      <c r="DM170" s="10"/>
      <c r="DN170" s="10"/>
      <c r="DO170" s="10"/>
      <c r="DQ170" s="10"/>
      <c r="DR170" s="10"/>
      <c r="DS170" s="10"/>
      <c r="DT170" s="10"/>
      <c r="DU170" s="10"/>
      <c r="DV170" s="10"/>
      <c r="DW170" s="10"/>
      <c r="DX170" s="10"/>
      <c r="DY170" s="10"/>
      <c r="DZ170" s="10"/>
      <c r="EA170" s="10"/>
      <c r="EB170" s="10"/>
      <c r="EC170" s="10"/>
      <c r="ED170" s="10"/>
      <c r="EE170" s="10"/>
      <c r="EJ170" s="10"/>
      <c r="EL170" s="10"/>
      <c r="EM170" s="10"/>
      <c r="EN170" s="10"/>
      <c r="EO170" s="10"/>
      <c r="EP170" s="10"/>
      <c r="EQ170" s="10"/>
      <c r="ER170" s="10"/>
      <c r="ES170" s="10"/>
      <c r="ET170" s="10"/>
      <c r="EU170" s="10"/>
      <c r="EV170" s="10"/>
      <c r="EW170" s="10"/>
      <c r="EX170" s="10"/>
      <c r="EZ170" s="10"/>
      <c r="FJ170" s="10"/>
      <c r="FK170" s="10"/>
      <c r="FQ170" s="10"/>
      <c r="FS170" s="10"/>
      <c r="FV170" s="10"/>
      <c r="FW170" s="10"/>
      <c r="FX170" s="10"/>
      <c r="FY170" s="10"/>
      <c r="GE170" s="10"/>
      <c r="GP170" s="10"/>
      <c r="GR170" s="10"/>
      <c r="GV170" s="10"/>
      <c r="GW170" s="10"/>
      <c r="GX170" s="10"/>
      <c r="GY170" s="10"/>
      <c r="HB170" s="10"/>
      <c r="HC170" s="10"/>
      <c r="HD170" s="10"/>
      <c r="HE170" s="10"/>
      <c r="HF170" s="10"/>
      <c r="HG170" s="10"/>
      <c r="HH170" s="10"/>
      <c r="HK170" s="10"/>
      <c r="HL170" s="10"/>
    </row>
    <row r="171" spans="1:220" x14ac:dyDescent="0.2">
      <c r="A171" t="s">
        <v>114</v>
      </c>
      <c r="CK171" s="10"/>
      <c r="CL171" s="10"/>
      <c r="CM171" s="10"/>
      <c r="CN171" s="10"/>
      <c r="CO171" s="10"/>
      <c r="CP171" s="10"/>
      <c r="DJ171" s="10"/>
      <c r="DK171" s="10"/>
      <c r="DL171" s="10"/>
      <c r="DM171" s="10"/>
      <c r="DN171" s="10"/>
      <c r="DO171" s="10"/>
      <c r="DQ171" s="10"/>
      <c r="DR171" s="10"/>
      <c r="DS171" s="10"/>
      <c r="DT171" s="10"/>
      <c r="DU171" s="10"/>
      <c r="DV171" s="10"/>
      <c r="DW171" s="10"/>
      <c r="DX171" s="10"/>
      <c r="DY171" s="10"/>
      <c r="DZ171" s="10"/>
      <c r="EA171" s="10"/>
      <c r="EB171" s="10"/>
      <c r="EC171" s="10"/>
      <c r="ED171" s="10"/>
      <c r="EE171" s="10"/>
      <c r="EJ171" s="10"/>
      <c r="EL171" s="10"/>
      <c r="EM171" s="10"/>
      <c r="EN171" s="10"/>
      <c r="EO171" s="10"/>
      <c r="EP171" s="10"/>
      <c r="EQ171" s="10"/>
      <c r="ER171" s="10"/>
      <c r="ES171" s="10"/>
      <c r="ET171" s="10"/>
      <c r="EU171" s="10"/>
      <c r="EV171" s="10"/>
      <c r="EW171" s="10"/>
      <c r="EX171" s="10"/>
      <c r="EZ171" s="10"/>
      <c r="FJ171" s="10"/>
      <c r="FK171" s="10"/>
      <c r="FQ171" s="10"/>
      <c r="FS171" s="10"/>
      <c r="FV171" s="10"/>
      <c r="FW171" s="10"/>
      <c r="FX171" s="10"/>
      <c r="FY171" s="10"/>
      <c r="GE171" s="10"/>
      <c r="GP171" s="10"/>
      <c r="GR171" s="10"/>
      <c r="GV171" s="10"/>
      <c r="GW171" s="10"/>
      <c r="GX171" s="10"/>
      <c r="GY171" s="10"/>
      <c r="HB171" s="10"/>
      <c r="HC171" s="10"/>
      <c r="HD171" s="10"/>
      <c r="HE171" s="10"/>
      <c r="HF171" s="10"/>
      <c r="HG171" s="10"/>
      <c r="HH171" s="10"/>
      <c r="HK171" s="10"/>
      <c r="HL171" s="10"/>
    </row>
    <row r="172" spans="1:220" x14ac:dyDescent="0.2">
      <c r="A172" t="s">
        <v>115</v>
      </c>
      <c r="D172" t="s">
        <v>464</v>
      </c>
      <c r="E172" t="s">
        <v>464</v>
      </c>
      <c r="CK172" s="10"/>
      <c r="CL172" s="10"/>
      <c r="CM172" s="10"/>
      <c r="CN172" s="10"/>
      <c r="CO172" s="10"/>
      <c r="CP172" s="10"/>
      <c r="DJ172" s="10"/>
      <c r="DK172" s="10"/>
      <c r="DL172" s="10"/>
      <c r="DM172" s="10"/>
      <c r="DN172" s="10"/>
      <c r="DO172" s="10"/>
      <c r="DQ172" s="10"/>
      <c r="DR172" s="10"/>
      <c r="DS172" s="10"/>
      <c r="DT172" s="10"/>
      <c r="DU172" s="10"/>
      <c r="DV172" s="10"/>
      <c r="DW172" s="10"/>
      <c r="DX172" s="10"/>
      <c r="DY172" s="10"/>
      <c r="DZ172" s="10"/>
      <c r="EA172" s="10"/>
      <c r="EB172" s="10"/>
      <c r="EC172" s="10"/>
      <c r="ED172" s="10"/>
      <c r="EE172" s="10"/>
      <c r="EJ172" s="10"/>
      <c r="EL172" s="10"/>
      <c r="EM172" s="10"/>
      <c r="EN172" s="10"/>
      <c r="EO172" s="10"/>
      <c r="EP172" s="10"/>
      <c r="EQ172" s="10"/>
      <c r="ER172" s="10"/>
      <c r="ES172" s="10"/>
      <c r="ET172" s="10"/>
      <c r="EU172" s="10"/>
      <c r="EV172" s="10"/>
      <c r="EW172" s="10"/>
      <c r="EX172" s="10"/>
      <c r="EZ172" s="10"/>
      <c r="FJ172" s="10"/>
      <c r="FK172" s="10"/>
      <c r="FQ172" s="10"/>
      <c r="FS172" s="10"/>
      <c r="FV172" s="10"/>
      <c r="FW172" s="10"/>
      <c r="FX172" s="10"/>
      <c r="FY172" s="10"/>
      <c r="GE172" s="10"/>
      <c r="GP172" s="10"/>
      <c r="GR172" s="10"/>
      <c r="GV172" s="10"/>
      <c r="GW172" s="10"/>
      <c r="GX172" s="10"/>
      <c r="GY172" s="10"/>
      <c r="HB172" s="10"/>
      <c r="HC172" s="10"/>
      <c r="HD172" s="10"/>
      <c r="HE172" s="10"/>
      <c r="HF172" s="10"/>
      <c r="HG172" s="10"/>
      <c r="HH172" s="10"/>
      <c r="HK172" s="10"/>
      <c r="HL172" s="10"/>
    </row>
    <row r="173" spans="1:220" x14ac:dyDescent="0.2">
      <c r="A173" t="s">
        <v>116</v>
      </c>
      <c r="D173" t="s">
        <v>465</v>
      </c>
      <c r="E173" t="s">
        <v>465</v>
      </c>
      <c r="CK173" s="10"/>
      <c r="CL173" s="10"/>
      <c r="CM173" s="10"/>
      <c r="CN173" s="10"/>
      <c r="CO173" s="10"/>
      <c r="CP173" s="10"/>
      <c r="DJ173" s="10"/>
      <c r="DK173" s="10"/>
      <c r="DL173" s="10"/>
      <c r="DM173" s="10"/>
      <c r="DN173" s="10"/>
      <c r="DO173" s="10"/>
      <c r="DQ173" s="10"/>
      <c r="DR173" s="10"/>
      <c r="DS173" s="10"/>
      <c r="DT173" s="10"/>
      <c r="DU173" s="10"/>
      <c r="DV173" s="10"/>
      <c r="DW173" s="10"/>
      <c r="DX173" s="10"/>
      <c r="DY173" s="10"/>
      <c r="DZ173" s="10"/>
      <c r="EA173" s="10"/>
      <c r="EB173" s="10"/>
      <c r="EC173" s="10"/>
      <c r="ED173" s="10"/>
      <c r="EE173" s="10"/>
      <c r="EJ173" s="10"/>
      <c r="EL173" s="10"/>
      <c r="EM173" s="10"/>
      <c r="EN173" s="10"/>
      <c r="EO173" s="10"/>
      <c r="EP173" s="10"/>
      <c r="EQ173" s="10"/>
      <c r="ER173" s="10"/>
      <c r="ES173" s="10"/>
      <c r="ET173" s="10"/>
      <c r="EU173" s="10"/>
      <c r="EV173" s="10"/>
      <c r="EW173" s="10"/>
      <c r="EX173" s="10"/>
      <c r="EZ173" s="10"/>
      <c r="FJ173" s="10"/>
      <c r="FK173" s="10"/>
      <c r="FQ173" s="10"/>
      <c r="FS173" s="10"/>
      <c r="FV173" s="10"/>
      <c r="FW173" s="10"/>
      <c r="FX173" s="10"/>
      <c r="FY173" s="10"/>
      <c r="GE173" s="10"/>
      <c r="GP173" s="10"/>
      <c r="GR173" s="10"/>
      <c r="GV173" s="10"/>
      <c r="GW173" s="10"/>
      <c r="GX173" s="10"/>
      <c r="GY173" s="10"/>
      <c r="HB173" s="10"/>
      <c r="HC173" s="10"/>
      <c r="HD173" s="10"/>
      <c r="HE173" s="10"/>
      <c r="HF173" s="10"/>
      <c r="HG173" s="10"/>
      <c r="HH173" s="10"/>
      <c r="HK173" s="10"/>
      <c r="HL173" s="10"/>
    </row>
    <row r="174" spans="1:220" x14ac:dyDescent="0.2">
      <c r="A174" t="s">
        <v>334</v>
      </c>
      <c r="D174" t="s">
        <v>466</v>
      </c>
      <c r="E174" t="s">
        <v>466</v>
      </c>
      <c r="CK174" s="10"/>
      <c r="CL174" s="10"/>
      <c r="CM174" s="10"/>
      <c r="CN174" s="10"/>
      <c r="CO174" s="10"/>
      <c r="CP174" s="10"/>
      <c r="DJ174" s="10"/>
      <c r="DK174" s="10"/>
      <c r="DL174" s="10"/>
      <c r="DM174" s="10"/>
      <c r="DN174" s="10"/>
      <c r="DO174" s="10"/>
      <c r="DQ174" s="10"/>
      <c r="DR174" s="10"/>
      <c r="DS174" s="10"/>
      <c r="DT174" s="10"/>
      <c r="DU174" s="10"/>
      <c r="DV174" s="10"/>
      <c r="DW174" s="10"/>
      <c r="DX174" s="10"/>
      <c r="DY174" s="10"/>
      <c r="DZ174" s="10"/>
      <c r="EA174" s="10"/>
      <c r="EB174" s="10"/>
      <c r="EC174" s="10"/>
      <c r="ED174" s="10"/>
      <c r="EE174" s="10"/>
      <c r="EJ174" s="10"/>
      <c r="EL174" s="10"/>
      <c r="EM174" s="10"/>
      <c r="EN174" s="10"/>
      <c r="EO174" s="10"/>
      <c r="EP174" s="10"/>
      <c r="EQ174" s="10"/>
      <c r="ER174" s="10"/>
      <c r="ES174" s="10"/>
      <c r="ET174" s="10"/>
      <c r="EU174" s="10"/>
      <c r="EV174" s="10"/>
      <c r="EW174" s="10"/>
      <c r="EX174" s="10"/>
      <c r="EZ174" s="10"/>
      <c r="FJ174" s="10"/>
      <c r="FK174" s="10"/>
      <c r="FQ174" s="10"/>
      <c r="FS174" s="10"/>
      <c r="FV174" s="10"/>
      <c r="FW174" s="10"/>
      <c r="FX174" s="10"/>
      <c r="FY174" s="10"/>
      <c r="GE174" s="10"/>
      <c r="GP174" s="10"/>
      <c r="GR174" s="10"/>
      <c r="GV174" s="10"/>
      <c r="GW174" s="10"/>
      <c r="GX174" s="10"/>
      <c r="GY174" s="10"/>
      <c r="HB174" s="10"/>
      <c r="HC174" s="10"/>
      <c r="HD174" s="10"/>
      <c r="HE174" s="10"/>
      <c r="HF174" s="10"/>
      <c r="HG174" s="10"/>
      <c r="HH174" s="10"/>
      <c r="HK174" s="10"/>
      <c r="HL174" s="10"/>
    </row>
    <row r="175" spans="1:220" x14ac:dyDescent="0.2">
      <c r="A175" t="s">
        <v>335</v>
      </c>
      <c r="CK175" s="10"/>
      <c r="CL175" s="10"/>
      <c r="CM175" s="10"/>
      <c r="CN175" s="10"/>
      <c r="CO175" s="10"/>
      <c r="CP175" s="10"/>
      <c r="DJ175" s="10"/>
      <c r="DK175" s="10"/>
      <c r="DL175" s="10"/>
      <c r="DM175" s="10"/>
      <c r="DN175" s="10"/>
      <c r="DO175" s="10"/>
      <c r="DQ175" s="10"/>
      <c r="DR175" s="10"/>
      <c r="DS175" s="10"/>
      <c r="DT175" s="10"/>
      <c r="DU175" s="10"/>
      <c r="DV175" s="10"/>
      <c r="DW175" s="10"/>
      <c r="DX175" s="10"/>
      <c r="DY175" s="10"/>
      <c r="DZ175" s="10"/>
      <c r="EA175" s="10"/>
      <c r="EB175" s="10"/>
      <c r="EC175" s="10"/>
      <c r="ED175" s="10"/>
      <c r="EE175" s="10"/>
      <c r="EJ175" s="10"/>
      <c r="EL175" s="10"/>
      <c r="EM175" s="10"/>
      <c r="EN175" s="10"/>
      <c r="EO175" s="10"/>
      <c r="EP175" s="10"/>
      <c r="EQ175" s="10"/>
      <c r="ER175" s="10"/>
      <c r="ES175" s="10"/>
      <c r="ET175" s="10"/>
      <c r="EU175" s="10"/>
      <c r="EV175" s="10"/>
      <c r="EW175" s="10"/>
      <c r="EX175" s="10"/>
      <c r="EZ175" s="10"/>
      <c r="FJ175" s="10"/>
      <c r="FK175" s="10"/>
      <c r="FQ175" s="10"/>
      <c r="FS175" s="10"/>
      <c r="FV175" s="10"/>
      <c r="FW175" s="10"/>
      <c r="FX175" s="10"/>
      <c r="FY175" s="10"/>
      <c r="GE175" s="10"/>
      <c r="GP175" s="10"/>
      <c r="GR175" s="10"/>
      <c r="GV175" s="10"/>
      <c r="GW175" s="10"/>
      <c r="GX175" s="10"/>
      <c r="GY175" s="10"/>
      <c r="HB175" s="10"/>
      <c r="HC175" s="10"/>
      <c r="HD175" s="10"/>
      <c r="HE175" s="10"/>
      <c r="HF175" s="10"/>
      <c r="HG175" s="10"/>
      <c r="HH175" s="10"/>
      <c r="HK175" s="10"/>
      <c r="HL175" s="10"/>
    </row>
    <row r="176" spans="1:220" x14ac:dyDescent="0.2">
      <c r="A176" t="s">
        <v>336</v>
      </c>
      <c r="D176" t="s">
        <v>464</v>
      </c>
      <c r="E176" t="s">
        <v>464</v>
      </c>
      <c r="CK176" s="10"/>
      <c r="CL176" s="10"/>
      <c r="CM176" s="10"/>
      <c r="CN176" s="10"/>
      <c r="CO176" s="10"/>
      <c r="CP176" s="10"/>
      <c r="DJ176" s="10"/>
      <c r="DK176" s="10"/>
      <c r="DL176" s="10"/>
      <c r="DM176" s="10"/>
      <c r="DN176" s="10"/>
      <c r="DO176" s="10"/>
      <c r="DQ176" s="10"/>
      <c r="DR176" s="10"/>
      <c r="DS176" s="10"/>
      <c r="DT176" s="10"/>
      <c r="DU176" s="10"/>
      <c r="DV176" s="10"/>
      <c r="DW176" s="10"/>
      <c r="DX176" s="10"/>
      <c r="DY176" s="10"/>
      <c r="DZ176" s="10"/>
      <c r="EA176" s="10"/>
      <c r="EB176" s="10"/>
      <c r="EC176" s="10"/>
      <c r="ED176" s="10"/>
      <c r="EE176" s="10"/>
      <c r="EJ176" s="10"/>
      <c r="EL176" s="10"/>
      <c r="EM176" s="10"/>
      <c r="EN176" s="10"/>
      <c r="EO176" s="10"/>
      <c r="EP176" s="10"/>
      <c r="EQ176" s="10"/>
      <c r="ER176" s="10"/>
      <c r="ES176" s="10"/>
      <c r="ET176" s="10"/>
      <c r="EU176" s="10"/>
      <c r="EV176" s="10"/>
      <c r="EW176" s="10"/>
      <c r="EX176" s="10"/>
      <c r="EZ176" s="10"/>
      <c r="FJ176" s="10"/>
      <c r="FK176" s="10"/>
      <c r="FQ176" s="10"/>
      <c r="FS176" s="10"/>
      <c r="FV176" s="10"/>
      <c r="FW176" s="10"/>
      <c r="FX176" s="10"/>
      <c r="FY176" s="10"/>
      <c r="GE176" s="10"/>
      <c r="GP176" s="10"/>
      <c r="GR176" s="10"/>
      <c r="GV176" s="10"/>
      <c r="GW176" s="10"/>
      <c r="GX176" s="10"/>
      <c r="GY176" s="10"/>
      <c r="HB176" s="10"/>
      <c r="HC176" s="10"/>
      <c r="HD176" s="10"/>
      <c r="HE176" s="10"/>
      <c r="HF176" s="10"/>
      <c r="HG176" s="10"/>
      <c r="HH176" s="10"/>
      <c r="HK176" s="10"/>
      <c r="HL176" s="10"/>
    </row>
    <row r="177" spans="1:220" x14ac:dyDescent="0.2">
      <c r="A177" t="s">
        <v>337</v>
      </c>
      <c r="D177" t="s">
        <v>479</v>
      </c>
      <c r="E177" t="s">
        <v>479</v>
      </c>
      <c r="CK177" s="10"/>
      <c r="CL177" s="10"/>
      <c r="CM177" s="10"/>
      <c r="CN177" s="10"/>
      <c r="CO177" s="10"/>
      <c r="CP177" s="10"/>
      <c r="DJ177" s="10"/>
      <c r="DK177" s="10"/>
      <c r="DL177" s="10"/>
      <c r="DM177" s="10"/>
      <c r="DN177" s="10"/>
      <c r="DO177" s="10"/>
      <c r="DQ177" s="10"/>
      <c r="DR177" s="10"/>
      <c r="DS177" s="10"/>
      <c r="DT177" s="10"/>
      <c r="DU177" s="10"/>
      <c r="DV177" s="10"/>
      <c r="DW177" s="10"/>
      <c r="DX177" s="10"/>
      <c r="DY177" s="10"/>
      <c r="DZ177" s="10"/>
      <c r="EA177" s="10"/>
      <c r="EB177" s="10"/>
      <c r="EC177" s="10"/>
      <c r="ED177" s="10"/>
      <c r="EE177" s="10"/>
      <c r="EJ177" s="10"/>
      <c r="EL177" s="10"/>
      <c r="EM177" s="10"/>
      <c r="EN177" s="10"/>
      <c r="EO177" s="10"/>
      <c r="EP177" s="10"/>
      <c r="EQ177" s="10"/>
      <c r="ER177" s="10"/>
      <c r="ES177" s="10"/>
      <c r="ET177" s="10"/>
      <c r="EU177" s="10"/>
      <c r="EV177" s="10"/>
      <c r="EW177" s="10"/>
      <c r="EX177" s="10"/>
      <c r="EZ177" s="10"/>
      <c r="FJ177" s="10"/>
      <c r="FK177" s="10"/>
      <c r="FQ177" s="10"/>
      <c r="FS177" s="10"/>
      <c r="FV177" s="10"/>
      <c r="FW177" s="10"/>
      <c r="FX177" s="10"/>
      <c r="FY177" s="10"/>
      <c r="GE177" s="10"/>
      <c r="GP177" s="10"/>
      <c r="GR177" s="10"/>
      <c r="GV177" s="10"/>
      <c r="GW177" s="10"/>
      <c r="GX177" s="10"/>
      <c r="GY177" s="10"/>
      <c r="HB177" s="10"/>
      <c r="HC177" s="10"/>
      <c r="HD177" s="10"/>
      <c r="HE177" s="10"/>
      <c r="HF177" s="10"/>
      <c r="HG177" s="10"/>
      <c r="HH177" s="10"/>
      <c r="HK177" s="10"/>
      <c r="HL177" s="10"/>
    </row>
    <row r="178" spans="1:220" x14ac:dyDescent="0.2">
      <c r="A178" t="s">
        <v>117</v>
      </c>
      <c r="D178" t="s">
        <v>467</v>
      </c>
      <c r="E178" t="s">
        <v>467</v>
      </c>
      <c r="CK178" s="10"/>
      <c r="CL178" s="10"/>
      <c r="CM178" s="10"/>
      <c r="CN178" s="10"/>
      <c r="CO178" s="10"/>
      <c r="CP178" s="10"/>
      <c r="DJ178" s="10"/>
      <c r="DK178" s="10"/>
      <c r="DL178" s="10"/>
      <c r="DM178" s="10"/>
      <c r="DN178" s="10"/>
      <c r="DO178" s="10"/>
      <c r="DQ178" s="10"/>
      <c r="DR178" s="10"/>
      <c r="DS178" s="10"/>
      <c r="DT178" s="10"/>
      <c r="DU178" s="10"/>
      <c r="DV178" s="10"/>
      <c r="DW178" s="10"/>
      <c r="DX178" s="10"/>
      <c r="DY178" s="10"/>
      <c r="DZ178" s="10"/>
      <c r="EA178" s="10"/>
      <c r="EB178" s="10"/>
      <c r="EC178" s="10"/>
      <c r="ED178" s="10"/>
      <c r="EE178" s="10"/>
      <c r="EJ178" s="10"/>
      <c r="EL178" s="10"/>
      <c r="EM178" s="10"/>
      <c r="EN178" s="10"/>
      <c r="EO178" s="10"/>
      <c r="EP178" s="10"/>
      <c r="EQ178" s="10"/>
      <c r="ER178" s="10"/>
      <c r="ES178" s="10"/>
      <c r="ET178" s="10"/>
      <c r="EU178" s="10"/>
      <c r="EV178" s="10"/>
      <c r="EW178" s="10"/>
      <c r="EX178" s="10"/>
      <c r="EZ178" s="10"/>
      <c r="FJ178" s="10"/>
      <c r="FK178" s="10"/>
      <c r="FQ178" s="10"/>
      <c r="FS178" s="10"/>
      <c r="FV178" s="10"/>
      <c r="FW178" s="10"/>
      <c r="FX178" s="10"/>
      <c r="FY178" s="10"/>
      <c r="GE178" s="10"/>
      <c r="GP178" s="10"/>
      <c r="GR178" s="10"/>
      <c r="GV178" s="10"/>
      <c r="GW178" s="10"/>
      <c r="GX178" s="10"/>
      <c r="GY178" s="10"/>
      <c r="HB178" s="10"/>
      <c r="HC178" s="10"/>
      <c r="HD178" s="10"/>
      <c r="HE178" s="10"/>
      <c r="HF178" s="10"/>
      <c r="HG178" s="10"/>
      <c r="HH178" s="10"/>
      <c r="HK178" s="10"/>
      <c r="HL178" s="10"/>
    </row>
    <row r="179" spans="1:220" x14ac:dyDescent="0.2">
      <c r="A179" t="s">
        <v>118</v>
      </c>
      <c r="CK179" s="10"/>
      <c r="CL179" s="10"/>
      <c r="CM179" s="10"/>
      <c r="CN179" s="10"/>
      <c r="CO179" s="10"/>
      <c r="CP179" s="10"/>
      <c r="DJ179" s="10"/>
      <c r="DK179" s="10"/>
      <c r="DL179" s="10"/>
      <c r="DM179" s="10"/>
      <c r="DN179" s="10"/>
      <c r="DO179" s="10"/>
      <c r="DQ179" s="10"/>
      <c r="DR179" s="10"/>
      <c r="DS179" s="10"/>
      <c r="DT179" s="10"/>
      <c r="DU179" s="10"/>
      <c r="DV179" s="10"/>
      <c r="DW179" s="10"/>
      <c r="DX179" s="10"/>
      <c r="DY179" s="10"/>
      <c r="DZ179" s="10"/>
      <c r="EA179" s="10"/>
      <c r="EB179" s="10"/>
      <c r="EC179" s="10"/>
      <c r="ED179" s="10"/>
      <c r="EE179" s="10"/>
      <c r="EJ179" s="10"/>
      <c r="EL179" s="10"/>
      <c r="EM179" s="10"/>
      <c r="EN179" s="10"/>
      <c r="EO179" s="10"/>
      <c r="EP179" s="10"/>
      <c r="EQ179" s="10"/>
      <c r="ER179" s="10"/>
      <c r="ES179" s="10"/>
      <c r="ET179" s="10"/>
      <c r="EU179" s="10"/>
      <c r="EV179" s="10"/>
      <c r="EW179" s="10"/>
      <c r="EX179" s="10"/>
      <c r="EZ179" s="10"/>
      <c r="FJ179" s="10"/>
      <c r="FK179" s="10"/>
      <c r="FQ179" s="10"/>
      <c r="FS179" s="10"/>
      <c r="FV179" s="10"/>
      <c r="FW179" s="10"/>
      <c r="FX179" s="10"/>
      <c r="FY179" s="10"/>
      <c r="GE179" s="10"/>
      <c r="GP179" s="10"/>
      <c r="GR179" s="10"/>
      <c r="GV179" s="10"/>
      <c r="GW179" s="10"/>
      <c r="GX179" s="10"/>
      <c r="GY179" s="10"/>
      <c r="HB179" s="10"/>
      <c r="HC179" s="10"/>
      <c r="HD179" s="10"/>
      <c r="HE179" s="10"/>
      <c r="HF179" s="10"/>
      <c r="HG179" s="10"/>
      <c r="HH179" s="10"/>
      <c r="HK179" s="10"/>
      <c r="HL179" s="10"/>
    </row>
    <row r="180" spans="1:220" x14ac:dyDescent="0.2">
      <c r="A180" t="s">
        <v>119</v>
      </c>
      <c r="D180" t="s">
        <v>464</v>
      </c>
      <c r="E180" t="s">
        <v>464</v>
      </c>
      <c r="CK180" s="10"/>
      <c r="CL180" s="10"/>
      <c r="CM180" s="10"/>
      <c r="CN180" s="10"/>
      <c r="CO180" s="10"/>
      <c r="CP180" s="10"/>
      <c r="DJ180" s="10"/>
      <c r="DK180" s="10"/>
      <c r="DL180" s="10"/>
      <c r="DM180" s="10"/>
      <c r="DN180" s="10"/>
      <c r="DO180" s="10"/>
      <c r="DQ180" s="10"/>
      <c r="DR180" s="10"/>
      <c r="DS180" s="10"/>
      <c r="DT180" s="10"/>
      <c r="DU180" s="10"/>
      <c r="DV180" s="10"/>
      <c r="DW180" s="10"/>
      <c r="DX180" s="10"/>
      <c r="DY180" s="10"/>
      <c r="DZ180" s="10"/>
      <c r="EA180" s="10"/>
      <c r="EB180" s="10"/>
      <c r="EC180" s="10"/>
      <c r="ED180" s="10"/>
      <c r="EE180" s="10"/>
      <c r="EJ180" s="10"/>
      <c r="EL180" s="10"/>
      <c r="EM180" s="10"/>
      <c r="EN180" s="10"/>
      <c r="EO180" s="10"/>
      <c r="EP180" s="10"/>
      <c r="EQ180" s="10"/>
      <c r="ER180" s="10"/>
      <c r="ES180" s="10"/>
      <c r="ET180" s="10"/>
      <c r="EU180" s="10"/>
      <c r="EV180" s="10"/>
      <c r="EW180" s="10"/>
      <c r="EX180" s="10"/>
      <c r="EZ180" s="10"/>
      <c r="FJ180" s="10"/>
      <c r="FK180" s="10"/>
      <c r="FQ180" s="10"/>
      <c r="FS180" s="10"/>
      <c r="FV180" s="10"/>
      <c r="FW180" s="10"/>
      <c r="FX180" s="10"/>
      <c r="FY180" s="10"/>
      <c r="GE180" s="10"/>
      <c r="GP180" s="10"/>
      <c r="GR180" s="10"/>
      <c r="GV180" s="10"/>
      <c r="GW180" s="10"/>
      <c r="GX180" s="10"/>
      <c r="GY180" s="10"/>
      <c r="HB180" s="10"/>
      <c r="HC180" s="10"/>
      <c r="HD180" s="10"/>
      <c r="HE180" s="10"/>
      <c r="HF180" s="10"/>
      <c r="HG180" s="10"/>
      <c r="HH180" s="10"/>
      <c r="HK180" s="10"/>
      <c r="HL180" s="10"/>
    </row>
    <row r="181" spans="1:220" x14ac:dyDescent="0.2">
      <c r="A181" t="s">
        <v>120</v>
      </c>
      <c r="D181" t="s">
        <v>479</v>
      </c>
      <c r="E181" t="s">
        <v>479</v>
      </c>
      <c r="CK181" s="10"/>
      <c r="CL181" s="10"/>
      <c r="CM181" s="10"/>
      <c r="CN181" s="10"/>
      <c r="CO181" s="10"/>
      <c r="CP181" s="10"/>
      <c r="DJ181" s="10"/>
      <c r="DK181" s="10"/>
      <c r="DL181" s="10"/>
      <c r="DM181" s="10"/>
      <c r="DN181" s="10"/>
      <c r="DO181" s="10"/>
      <c r="DQ181" s="10"/>
      <c r="DR181" s="10"/>
      <c r="DS181" s="10"/>
      <c r="DT181" s="10"/>
      <c r="DU181" s="10"/>
      <c r="DV181" s="10"/>
      <c r="DW181" s="10"/>
      <c r="DX181" s="10"/>
      <c r="DY181" s="10"/>
      <c r="DZ181" s="10"/>
      <c r="EA181" s="10"/>
      <c r="EB181" s="10"/>
      <c r="EC181" s="10"/>
      <c r="ED181" s="10"/>
      <c r="EE181" s="10"/>
      <c r="EJ181" s="10"/>
      <c r="EL181" s="10"/>
      <c r="EM181" s="10"/>
      <c r="EN181" s="10"/>
      <c r="EO181" s="10"/>
      <c r="EP181" s="10"/>
      <c r="EQ181" s="10"/>
      <c r="ER181" s="10"/>
      <c r="ES181" s="10"/>
      <c r="ET181" s="10"/>
      <c r="EU181" s="10"/>
      <c r="EV181" s="10"/>
      <c r="EW181" s="10"/>
      <c r="EX181" s="10"/>
      <c r="EZ181" s="10"/>
      <c r="FJ181" s="10"/>
      <c r="FK181" s="10"/>
      <c r="FQ181" s="10"/>
      <c r="FS181" s="10"/>
      <c r="FV181" s="10"/>
      <c r="FW181" s="10"/>
      <c r="FX181" s="10"/>
      <c r="FY181" s="10"/>
      <c r="GE181" s="10"/>
      <c r="GP181" s="10"/>
      <c r="GR181" s="10"/>
      <c r="GV181" s="10"/>
      <c r="GW181" s="10"/>
      <c r="GX181" s="10"/>
      <c r="GY181" s="10"/>
      <c r="HB181" s="10"/>
      <c r="HC181" s="10"/>
      <c r="HD181" s="10"/>
      <c r="HE181" s="10"/>
      <c r="HF181" s="10"/>
      <c r="HG181" s="10"/>
      <c r="HH181" s="10"/>
      <c r="HK181" s="10"/>
      <c r="HL181" s="10"/>
    </row>
    <row r="182" spans="1:220" x14ac:dyDescent="0.2">
      <c r="A182" t="s">
        <v>121</v>
      </c>
      <c r="D182" t="s">
        <v>467</v>
      </c>
      <c r="E182" t="s">
        <v>467</v>
      </c>
      <c r="CK182" s="10"/>
      <c r="CL182" s="10"/>
      <c r="CM182" s="10"/>
      <c r="CN182" s="10"/>
      <c r="CO182" s="10"/>
      <c r="CP182" s="10"/>
      <c r="DJ182" s="10"/>
      <c r="DK182" s="10"/>
      <c r="DL182" s="10"/>
      <c r="DM182" s="10"/>
      <c r="DN182" s="10"/>
      <c r="DO182" s="10"/>
      <c r="DQ182" s="10"/>
      <c r="DR182" s="10"/>
      <c r="DS182" s="10"/>
      <c r="DT182" s="10"/>
      <c r="DU182" s="10"/>
      <c r="DV182" s="10"/>
      <c r="DW182" s="10"/>
      <c r="DX182" s="10"/>
      <c r="DY182" s="10"/>
      <c r="DZ182" s="10"/>
      <c r="EA182" s="10"/>
      <c r="EB182" s="10"/>
      <c r="EC182" s="10"/>
      <c r="ED182" s="10"/>
      <c r="EE182" s="10"/>
      <c r="EJ182" s="10"/>
      <c r="EL182" s="10"/>
      <c r="EM182" s="10"/>
      <c r="EN182" s="10"/>
      <c r="EO182" s="10"/>
      <c r="EP182" s="10"/>
      <c r="EQ182" s="10"/>
      <c r="ER182" s="10"/>
      <c r="ES182" s="10"/>
      <c r="ET182" s="10"/>
      <c r="EU182" s="10"/>
      <c r="EV182" s="10"/>
      <c r="EW182" s="10"/>
      <c r="EX182" s="10"/>
      <c r="EZ182" s="10"/>
      <c r="FJ182" s="10"/>
      <c r="FK182" s="10"/>
      <c r="FQ182" s="10"/>
      <c r="FS182" s="10"/>
      <c r="FV182" s="10"/>
      <c r="FW182" s="10"/>
      <c r="FX182" s="10"/>
      <c r="FY182" s="10"/>
      <c r="GE182" s="10"/>
      <c r="GP182" s="10"/>
      <c r="GR182" s="10"/>
      <c r="GV182" s="10"/>
      <c r="GW182" s="10"/>
      <c r="GX182" s="10"/>
      <c r="GY182" s="10"/>
      <c r="HB182" s="10"/>
      <c r="HC182" s="10"/>
      <c r="HD182" s="10"/>
      <c r="HE182" s="10"/>
      <c r="HF182" s="10"/>
      <c r="HG182" s="10"/>
      <c r="HH182" s="10"/>
      <c r="HK182" s="10"/>
      <c r="HL182" s="10"/>
    </row>
    <row r="183" spans="1:220" x14ac:dyDescent="0.2">
      <c r="A183" t="s">
        <v>122</v>
      </c>
      <c r="CK183" s="10"/>
      <c r="CL183" s="10"/>
      <c r="CM183" s="10"/>
      <c r="CN183" s="10"/>
      <c r="CO183" s="10"/>
      <c r="CP183" s="10"/>
      <c r="DJ183" s="10"/>
      <c r="DK183" s="10"/>
      <c r="DL183" s="10"/>
      <c r="DM183" s="10"/>
      <c r="DN183" s="10"/>
      <c r="DO183" s="10"/>
      <c r="DQ183" s="10"/>
      <c r="DR183" s="10"/>
      <c r="DS183" s="10"/>
      <c r="DT183" s="10"/>
      <c r="DU183" s="10"/>
      <c r="DV183" s="10"/>
      <c r="DW183" s="10"/>
      <c r="DX183" s="10"/>
      <c r="DY183" s="10"/>
      <c r="DZ183" s="10"/>
      <c r="EA183" s="10"/>
      <c r="EB183" s="10"/>
      <c r="EC183" s="10"/>
      <c r="ED183" s="10"/>
      <c r="EE183" s="10"/>
      <c r="EJ183" s="10"/>
      <c r="EL183" s="10"/>
      <c r="EM183" s="10"/>
      <c r="EN183" s="10"/>
      <c r="EO183" s="10"/>
      <c r="EP183" s="10"/>
      <c r="EQ183" s="10"/>
      <c r="ER183" s="10"/>
      <c r="ES183" s="10"/>
      <c r="ET183" s="10"/>
      <c r="EU183" s="10"/>
      <c r="EV183" s="10"/>
      <c r="EW183" s="10"/>
      <c r="EX183" s="10"/>
      <c r="EZ183" s="10"/>
      <c r="FJ183" s="10"/>
      <c r="FK183" s="10"/>
      <c r="FQ183" s="10"/>
      <c r="FS183" s="10"/>
      <c r="FV183" s="10"/>
      <c r="FW183" s="10"/>
      <c r="FX183" s="10"/>
      <c r="FY183" s="10"/>
      <c r="GE183" s="10"/>
      <c r="GP183" s="10"/>
      <c r="GR183" s="10"/>
      <c r="GV183" s="10"/>
      <c r="GW183" s="10"/>
      <c r="GX183" s="10"/>
      <c r="GY183" s="10"/>
      <c r="HB183" s="10"/>
      <c r="HC183" s="10"/>
      <c r="HD183" s="10"/>
      <c r="HE183" s="10"/>
      <c r="HF183" s="10"/>
      <c r="HG183" s="10"/>
      <c r="HH183" s="10"/>
      <c r="HK183" s="10"/>
      <c r="HL183" s="10"/>
    </row>
    <row r="184" spans="1:220" x14ac:dyDescent="0.2">
      <c r="A184" t="s">
        <v>123</v>
      </c>
      <c r="D184" t="s">
        <v>464</v>
      </c>
      <c r="E184" t="s">
        <v>464</v>
      </c>
      <c r="CK184" s="10"/>
      <c r="CL184" s="10"/>
      <c r="CM184" s="10"/>
      <c r="CN184" s="10"/>
      <c r="CO184" s="10"/>
      <c r="CP184" s="10"/>
      <c r="DJ184" s="10"/>
      <c r="DK184" s="10"/>
      <c r="DL184" s="10"/>
      <c r="DM184" s="10"/>
      <c r="DN184" s="10"/>
      <c r="DO184" s="10"/>
      <c r="DQ184" s="10"/>
      <c r="DR184" s="10"/>
      <c r="DS184" s="10"/>
      <c r="DT184" s="10"/>
      <c r="DU184" s="10"/>
      <c r="DV184" s="10"/>
      <c r="DW184" s="10"/>
      <c r="DX184" s="10"/>
      <c r="DY184" s="10"/>
      <c r="DZ184" s="10"/>
      <c r="EA184" s="10"/>
      <c r="EB184" s="10"/>
      <c r="EC184" s="10"/>
      <c r="ED184" s="10"/>
      <c r="EE184" s="10"/>
      <c r="EJ184" s="10"/>
      <c r="EL184" s="10"/>
      <c r="EM184" s="10"/>
      <c r="EN184" s="10"/>
      <c r="EO184" s="10"/>
      <c r="EP184" s="10"/>
      <c r="EQ184" s="10"/>
      <c r="ER184" s="10"/>
      <c r="ES184" s="10"/>
      <c r="ET184" s="10"/>
      <c r="EU184" s="10"/>
      <c r="EV184" s="10"/>
      <c r="EW184" s="10"/>
      <c r="EX184" s="10"/>
      <c r="EZ184" s="10"/>
      <c r="FJ184" s="10"/>
      <c r="FK184" s="10"/>
      <c r="FQ184" s="10"/>
      <c r="FS184" s="10"/>
      <c r="FV184" s="10"/>
      <c r="FW184" s="10"/>
      <c r="FX184" s="10"/>
      <c r="FY184" s="10"/>
      <c r="GE184" s="10"/>
      <c r="GP184" s="10"/>
      <c r="GR184" s="10"/>
      <c r="GV184" s="10"/>
      <c r="GW184" s="10"/>
      <c r="GX184" s="10"/>
      <c r="GY184" s="10"/>
      <c r="HB184" s="10"/>
      <c r="HC184" s="10"/>
      <c r="HD184" s="10"/>
      <c r="HE184" s="10"/>
      <c r="HF184" s="10"/>
      <c r="HG184" s="10"/>
      <c r="HH184" s="10"/>
      <c r="HK184" s="10"/>
      <c r="HL184" s="10"/>
    </row>
    <row r="185" spans="1:220" x14ac:dyDescent="0.2">
      <c r="A185" t="s">
        <v>124</v>
      </c>
      <c r="D185" t="s">
        <v>479</v>
      </c>
      <c r="E185" t="s">
        <v>479</v>
      </c>
      <c r="CK185" s="10"/>
      <c r="CL185" s="10"/>
      <c r="CM185" s="10"/>
      <c r="CN185" s="10"/>
      <c r="CO185" s="10"/>
      <c r="CP185" s="10"/>
      <c r="DJ185" s="10"/>
      <c r="DK185" s="10"/>
      <c r="DL185" s="10"/>
      <c r="DM185" s="10"/>
      <c r="DN185" s="10"/>
      <c r="DO185" s="10"/>
      <c r="DQ185" s="10"/>
      <c r="DR185" s="10"/>
      <c r="DS185" s="10"/>
      <c r="DT185" s="10"/>
      <c r="DU185" s="10"/>
      <c r="DV185" s="10"/>
      <c r="DW185" s="10"/>
      <c r="DX185" s="10"/>
      <c r="DY185" s="10"/>
      <c r="DZ185" s="10"/>
      <c r="EA185" s="10"/>
      <c r="EB185" s="10"/>
      <c r="EC185" s="10"/>
      <c r="ED185" s="10"/>
      <c r="EE185" s="10"/>
      <c r="EJ185" s="10"/>
      <c r="EL185" s="10"/>
      <c r="EM185" s="10"/>
      <c r="EN185" s="10"/>
      <c r="EO185" s="10"/>
      <c r="EP185" s="10"/>
      <c r="EQ185" s="10"/>
      <c r="ER185" s="10"/>
      <c r="ES185" s="10"/>
      <c r="ET185" s="10"/>
      <c r="EU185" s="10"/>
      <c r="EV185" s="10"/>
      <c r="EW185" s="10"/>
      <c r="EX185" s="10"/>
      <c r="EZ185" s="10"/>
      <c r="FJ185" s="10"/>
      <c r="FK185" s="10"/>
      <c r="FQ185" s="10"/>
      <c r="FS185" s="10"/>
      <c r="FV185" s="10"/>
      <c r="FW185" s="10"/>
      <c r="FX185" s="10"/>
      <c r="FY185" s="10"/>
      <c r="GE185" s="10"/>
      <c r="GP185" s="10"/>
      <c r="GR185" s="10"/>
      <c r="GV185" s="10"/>
      <c r="GW185" s="10"/>
      <c r="GX185" s="10"/>
      <c r="GY185" s="10"/>
      <c r="HB185" s="10"/>
      <c r="HC185" s="10"/>
      <c r="HD185" s="10"/>
      <c r="HE185" s="10"/>
      <c r="HF185" s="10"/>
      <c r="HG185" s="10"/>
      <c r="HH185" s="10"/>
      <c r="HK185" s="10"/>
      <c r="HL185" s="10"/>
    </row>
    <row r="186" spans="1:220" x14ac:dyDescent="0.2">
      <c r="A186" t="s">
        <v>125</v>
      </c>
      <c r="D186" t="s">
        <v>467</v>
      </c>
      <c r="E186" t="s">
        <v>467</v>
      </c>
      <c r="CK186" s="10"/>
      <c r="CL186" s="10"/>
      <c r="CM186" s="10"/>
      <c r="CN186" s="10"/>
      <c r="CO186" s="10"/>
      <c r="CP186" s="10"/>
      <c r="DJ186" s="10"/>
      <c r="DK186" s="10"/>
      <c r="DL186" s="10"/>
      <c r="DM186" s="10"/>
      <c r="DN186" s="10"/>
      <c r="DO186" s="10"/>
      <c r="DQ186" s="10"/>
      <c r="DR186" s="10"/>
      <c r="DS186" s="10"/>
      <c r="DT186" s="10"/>
      <c r="DU186" s="10"/>
      <c r="DV186" s="10"/>
      <c r="DW186" s="10"/>
      <c r="DX186" s="10"/>
      <c r="DY186" s="10"/>
      <c r="DZ186" s="10"/>
      <c r="EA186" s="10"/>
      <c r="EB186" s="10"/>
      <c r="EC186" s="10"/>
      <c r="ED186" s="10"/>
      <c r="EE186" s="10"/>
      <c r="EJ186" s="10"/>
      <c r="EL186" s="10"/>
      <c r="EM186" s="10"/>
      <c r="EN186" s="10"/>
      <c r="EO186" s="10"/>
      <c r="EP186" s="10"/>
      <c r="EQ186" s="10"/>
      <c r="ER186" s="10"/>
      <c r="ES186" s="10"/>
      <c r="ET186" s="10"/>
      <c r="EU186" s="10"/>
      <c r="EV186" s="10"/>
      <c r="EW186" s="10"/>
      <c r="EX186" s="10"/>
      <c r="EZ186" s="10"/>
      <c r="FJ186" s="10"/>
      <c r="FK186" s="10"/>
      <c r="FQ186" s="10"/>
      <c r="FS186" s="10"/>
      <c r="FV186" s="10"/>
      <c r="FW186" s="10"/>
      <c r="FX186" s="10"/>
      <c r="FY186" s="10"/>
      <c r="GE186" s="10"/>
      <c r="GP186" s="10"/>
      <c r="GR186" s="10"/>
      <c r="GV186" s="10"/>
      <c r="GW186" s="10"/>
      <c r="GX186" s="10"/>
      <c r="GY186" s="10"/>
      <c r="HB186" s="10"/>
      <c r="HC186" s="10"/>
      <c r="HD186" s="10"/>
      <c r="HE186" s="10"/>
      <c r="HF186" s="10"/>
      <c r="HG186" s="10"/>
      <c r="HH186" s="10"/>
      <c r="HK186" s="10"/>
      <c r="HL186" s="10"/>
    </row>
    <row r="187" spans="1:220" x14ac:dyDescent="0.2">
      <c r="A187" t="s">
        <v>126</v>
      </c>
      <c r="CK187" s="10"/>
      <c r="CL187" s="10"/>
      <c r="CM187" s="10"/>
      <c r="CN187" s="10"/>
      <c r="CO187" s="10"/>
      <c r="CP187" s="10"/>
      <c r="DJ187" s="10"/>
      <c r="DK187" s="10"/>
      <c r="DL187" s="10"/>
      <c r="DM187" s="10"/>
      <c r="DN187" s="10"/>
      <c r="DO187" s="10"/>
      <c r="DQ187" s="10"/>
      <c r="DR187" s="10"/>
      <c r="DS187" s="10"/>
      <c r="DT187" s="10"/>
      <c r="DU187" s="10"/>
      <c r="DV187" s="10"/>
      <c r="DW187" s="10"/>
      <c r="DX187" s="10"/>
      <c r="DY187" s="10"/>
      <c r="DZ187" s="10"/>
      <c r="EA187" s="10"/>
      <c r="EB187" s="10"/>
      <c r="EC187" s="10"/>
      <c r="ED187" s="10"/>
      <c r="EE187" s="10"/>
      <c r="EJ187" s="10"/>
      <c r="EL187" s="10"/>
      <c r="EM187" s="10"/>
      <c r="EN187" s="10"/>
      <c r="EO187" s="10"/>
      <c r="EP187" s="10"/>
      <c r="EQ187" s="10"/>
      <c r="ER187" s="10"/>
      <c r="ES187" s="10"/>
      <c r="ET187" s="10"/>
      <c r="EU187" s="10"/>
      <c r="EV187" s="10"/>
      <c r="EW187" s="10"/>
      <c r="EX187" s="10"/>
      <c r="EZ187" s="10"/>
      <c r="FJ187" s="10"/>
      <c r="FK187" s="10"/>
      <c r="FQ187" s="10"/>
      <c r="FS187" s="10"/>
      <c r="FV187" s="10"/>
      <c r="FW187" s="10"/>
      <c r="FX187" s="10"/>
      <c r="FY187" s="10"/>
      <c r="GE187" s="10"/>
      <c r="GP187" s="10"/>
      <c r="GR187" s="10"/>
      <c r="GV187" s="10"/>
      <c r="GW187" s="10"/>
      <c r="GX187" s="10"/>
      <c r="GY187" s="10"/>
      <c r="HB187" s="10"/>
      <c r="HC187" s="10"/>
      <c r="HD187" s="10"/>
      <c r="HE187" s="10"/>
      <c r="HF187" s="10"/>
      <c r="HG187" s="10"/>
      <c r="HH187" s="10"/>
      <c r="HK187" s="10"/>
      <c r="HL187" s="10"/>
    </row>
    <row r="188" spans="1:220" x14ac:dyDescent="0.2">
      <c r="A188" t="s">
        <v>127</v>
      </c>
      <c r="D188" t="s">
        <v>464</v>
      </c>
      <c r="E188" t="s">
        <v>464</v>
      </c>
      <c r="CK188" s="10"/>
      <c r="CL188" s="10"/>
      <c r="CM188" s="10"/>
      <c r="CN188" s="10"/>
      <c r="CO188" s="10"/>
      <c r="CP188" s="10"/>
      <c r="DJ188" s="10"/>
      <c r="DK188" s="10"/>
      <c r="DL188" s="10"/>
      <c r="DM188" s="10"/>
      <c r="DN188" s="10"/>
      <c r="DO188" s="10"/>
      <c r="DQ188" s="10"/>
      <c r="DR188" s="10"/>
      <c r="DS188" s="10"/>
      <c r="DT188" s="10"/>
      <c r="DU188" s="10"/>
      <c r="DV188" s="10"/>
      <c r="DW188" s="10"/>
      <c r="DX188" s="10"/>
      <c r="DY188" s="10"/>
      <c r="DZ188" s="10"/>
      <c r="EA188" s="10"/>
      <c r="EB188" s="10"/>
      <c r="EC188" s="10"/>
      <c r="ED188" s="10"/>
      <c r="EE188" s="10"/>
      <c r="EJ188" s="10"/>
      <c r="EL188" s="10"/>
      <c r="EM188" s="10"/>
      <c r="EN188" s="10"/>
      <c r="EO188" s="10"/>
      <c r="EP188" s="10"/>
      <c r="EQ188" s="10"/>
      <c r="ER188" s="10"/>
      <c r="ES188" s="10"/>
      <c r="ET188" s="10"/>
      <c r="EU188" s="10"/>
      <c r="EV188" s="10"/>
      <c r="EW188" s="10"/>
      <c r="EX188" s="10"/>
      <c r="EZ188" s="10"/>
      <c r="FJ188" s="10"/>
      <c r="FK188" s="10"/>
      <c r="FQ188" s="10"/>
      <c r="FS188" s="10"/>
      <c r="FV188" s="10"/>
      <c r="FW188" s="10"/>
      <c r="FX188" s="10"/>
      <c r="FY188" s="10"/>
      <c r="GE188" s="10"/>
      <c r="GP188" s="10"/>
      <c r="GR188" s="10"/>
      <c r="GV188" s="10"/>
      <c r="GW188" s="10"/>
      <c r="GX188" s="10"/>
      <c r="GY188" s="10"/>
      <c r="HB188" s="10"/>
      <c r="HC188" s="10"/>
      <c r="HD188" s="10"/>
      <c r="HE188" s="10"/>
      <c r="HF188" s="10"/>
      <c r="HG188" s="10"/>
      <c r="HH188" s="10"/>
      <c r="HK188" s="10"/>
      <c r="HL188" s="10"/>
    </row>
    <row r="189" spans="1:220" x14ac:dyDescent="0.2">
      <c r="A189" t="s">
        <v>128</v>
      </c>
      <c r="D189" t="s">
        <v>480</v>
      </c>
      <c r="E189" t="s">
        <v>480</v>
      </c>
      <c r="CK189" s="10"/>
      <c r="CL189" s="10"/>
      <c r="CM189" s="10"/>
      <c r="CN189" s="10"/>
      <c r="CO189" s="10"/>
      <c r="CP189" s="10"/>
      <c r="DJ189" s="10"/>
      <c r="DK189" s="10"/>
      <c r="DL189" s="10"/>
      <c r="DM189" s="10"/>
      <c r="DN189" s="10"/>
      <c r="DO189" s="10"/>
      <c r="DQ189" s="10"/>
      <c r="DR189" s="10"/>
      <c r="DS189" s="10"/>
      <c r="DT189" s="10"/>
      <c r="DU189" s="10"/>
      <c r="DV189" s="10"/>
      <c r="DW189" s="10"/>
      <c r="DX189" s="10"/>
      <c r="DY189" s="10"/>
      <c r="DZ189" s="10"/>
      <c r="EA189" s="10"/>
      <c r="EB189" s="10"/>
      <c r="EC189" s="10"/>
      <c r="ED189" s="10"/>
      <c r="EE189" s="10"/>
      <c r="EJ189" s="10"/>
      <c r="EL189" s="10"/>
      <c r="EM189" s="10"/>
      <c r="EN189" s="10"/>
      <c r="EO189" s="10"/>
      <c r="EP189" s="10"/>
      <c r="EQ189" s="10"/>
      <c r="ER189" s="10"/>
      <c r="ES189" s="10"/>
      <c r="ET189" s="10"/>
      <c r="EU189" s="10"/>
      <c r="EV189" s="10"/>
      <c r="EW189" s="10"/>
      <c r="EX189" s="10"/>
      <c r="EZ189" s="10"/>
      <c r="FJ189" s="10"/>
      <c r="FK189" s="10"/>
      <c r="FQ189" s="10"/>
      <c r="FS189" s="10"/>
      <c r="FV189" s="10"/>
      <c r="FW189" s="10"/>
      <c r="FX189" s="10"/>
      <c r="FY189" s="10"/>
      <c r="GE189" s="10"/>
      <c r="GP189" s="10"/>
      <c r="GR189" s="10"/>
      <c r="GV189" s="10"/>
      <c r="GW189" s="10"/>
      <c r="GX189" s="10"/>
      <c r="GY189" s="10"/>
      <c r="HB189" s="10"/>
      <c r="HC189" s="10"/>
      <c r="HD189" s="10"/>
      <c r="HE189" s="10"/>
      <c r="HF189" s="10"/>
      <c r="HG189" s="10"/>
      <c r="HH189" s="10"/>
      <c r="HK189" s="10"/>
      <c r="HL189" s="10"/>
    </row>
    <row r="190" spans="1:220" x14ac:dyDescent="0.2">
      <c r="A190" t="s">
        <v>129</v>
      </c>
      <c r="D190" t="s">
        <v>466</v>
      </c>
      <c r="E190" t="s">
        <v>466</v>
      </c>
      <c r="CK190" s="10"/>
      <c r="CL190" s="10"/>
      <c r="CM190" s="10"/>
      <c r="CN190" s="10"/>
      <c r="CO190" s="10"/>
      <c r="CP190" s="10"/>
      <c r="DJ190" s="10"/>
      <c r="DK190" s="10"/>
      <c r="DL190" s="10"/>
      <c r="DM190" s="10"/>
      <c r="DN190" s="10"/>
      <c r="DO190" s="10"/>
      <c r="DQ190" s="10"/>
      <c r="DR190" s="10"/>
      <c r="DS190" s="10"/>
      <c r="DT190" s="10"/>
      <c r="DU190" s="10"/>
      <c r="DV190" s="10"/>
      <c r="DW190" s="10"/>
      <c r="DX190" s="10"/>
      <c r="DY190" s="10"/>
      <c r="DZ190" s="10"/>
      <c r="EA190" s="10"/>
      <c r="EB190" s="10"/>
      <c r="EC190" s="10"/>
      <c r="ED190" s="10"/>
      <c r="EE190" s="10"/>
      <c r="EJ190" s="10"/>
      <c r="EL190" s="10"/>
      <c r="EM190" s="10"/>
      <c r="EN190" s="10"/>
      <c r="EO190" s="10"/>
      <c r="EP190" s="10"/>
      <c r="EQ190" s="10"/>
      <c r="ER190" s="10"/>
      <c r="ES190" s="10"/>
      <c r="ET190" s="10"/>
      <c r="EU190" s="10"/>
      <c r="EV190" s="10"/>
      <c r="EW190" s="10"/>
      <c r="EX190" s="10"/>
      <c r="EZ190" s="10"/>
      <c r="FJ190" s="10"/>
      <c r="FK190" s="10"/>
      <c r="FQ190" s="10"/>
      <c r="FS190" s="10"/>
      <c r="FV190" s="10"/>
      <c r="FW190" s="10"/>
      <c r="FX190" s="10"/>
      <c r="FY190" s="10"/>
      <c r="GE190" s="10"/>
      <c r="GP190" s="10"/>
      <c r="GR190" s="10"/>
      <c r="GV190" s="10"/>
      <c r="GW190" s="10"/>
      <c r="GX190" s="10"/>
      <c r="GY190" s="10"/>
      <c r="HB190" s="10"/>
      <c r="HC190" s="10"/>
      <c r="HD190" s="10"/>
      <c r="HE190" s="10"/>
      <c r="HF190" s="10"/>
      <c r="HG190" s="10"/>
      <c r="HH190" s="10"/>
      <c r="HK190" s="10"/>
      <c r="HL190" s="10"/>
    </row>
    <row r="191" spans="1:220" x14ac:dyDescent="0.2">
      <c r="A191" t="s">
        <v>130</v>
      </c>
      <c r="CK191" s="10"/>
      <c r="CL191" s="10"/>
      <c r="CM191" s="10"/>
      <c r="CN191" s="10"/>
      <c r="CO191" s="10"/>
      <c r="CP191" s="10"/>
      <c r="DJ191" s="10"/>
      <c r="DK191" s="10"/>
      <c r="DL191" s="10"/>
      <c r="DM191" s="10"/>
      <c r="DN191" s="10"/>
      <c r="DO191" s="10"/>
      <c r="DQ191" s="10"/>
      <c r="DR191" s="10"/>
      <c r="DS191" s="10"/>
      <c r="DT191" s="10"/>
      <c r="DU191" s="10"/>
      <c r="DV191" s="10"/>
      <c r="DW191" s="10"/>
      <c r="DX191" s="10"/>
      <c r="DY191" s="10"/>
      <c r="DZ191" s="10"/>
      <c r="EA191" s="10"/>
      <c r="EB191" s="10"/>
      <c r="EC191" s="10"/>
      <c r="ED191" s="10"/>
      <c r="EE191" s="10"/>
      <c r="EJ191" s="10"/>
      <c r="EL191" s="10"/>
      <c r="EM191" s="10"/>
      <c r="EN191" s="10"/>
      <c r="EO191" s="10"/>
      <c r="EP191" s="10"/>
      <c r="EQ191" s="10"/>
      <c r="ER191" s="10"/>
      <c r="ES191" s="10"/>
      <c r="ET191" s="10"/>
      <c r="EU191" s="10"/>
      <c r="EV191" s="10"/>
      <c r="EW191" s="10"/>
      <c r="EX191" s="10"/>
      <c r="EZ191" s="10"/>
      <c r="FJ191" s="10"/>
      <c r="FK191" s="10"/>
      <c r="FQ191" s="10"/>
      <c r="FS191" s="10"/>
      <c r="FV191" s="10"/>
      <c r="FW191" s="10"/>
      <c r="FX191" s="10"/>
      <c r="FY191" s="10"/>
      <c r="GE191" s="10"/>
      <c r="GP191" s="10"/>
      <c r="GR191" s="10"/>
      <c r="GV191" s="10"/>
      <c r="GW191" s="10"/>
      <c r="GX191" s="10"/>
      <c r="GY191" s="10"/>
      <c r="HB191" s="10"/>
      <c r="HC191" s="10"/>
      <c r="HD191" s="10"/>
      <c r="HE191" s="10"/>
      <c r="HF191" s="10"/>
      <c r="HG191" s="10"/>
      <c r="HH191" s="10"/>
      <c r="HK191" s="10"/>
      <c r="HL191" s="10"/>
    </row>
    <row r="192" spans="1:220" x14ac:dyDescent="0.2">
      <c r="A192" t="s">
        <v>131</v>
      </c>
      <c r="D192" t="s">
        <v>464</v>
      </c>
      <c r="E192" t="s">
        <v>464</v>
      </c>
      <c r="CK192" s="10"/>
      <c r="CL192" s="10"/>
      <c r="CM192" s="10"/>
      <c r="CN192" s="10"/>
      <c r="CO192" s="10"/>
      <c r="CP192" s="10"/>
      <c r="DJ192" s="10"/>
      <c r="DK192" s="10"/>
      <c r="DL192" s="10"/>
      <c r="DM192" s="10"/>
      <c r="DN192" s="10"/>
      <c r="DO192" s="10"/>
      <c r="DQ192" s="10"/>
      <c r="DR192" s="10"/>
      <c r="DS192" s="10"/>
      <c r="DT192" s="10"/>
      <c r="DU192" s="10"/>
      <c r="DV192" s="10"/>
      <c r="DW192" s="10"/>
      <c r="DX192" s="10"/>
      <c r="DY192" s="10"/>
      <c r="DZ192" s="10"/>
      <c r="EA192" s="10"/>
      <c r="EB192" s="10"/>
      <c r="EC192" s="10"/>
      <c r="ED192" s="10"/>
      <c r="EE192" s="10"/>
      <c r="EJ192" s="10"/>
      <c r="EL192" s="10"/>
      <c r="EM192" s="10"/>
      <c r="EN192" s="10"/>
      <c r="EO192" s="10"/>
      <c r="EP192" s="10"/>
      <c r="EQ192" s="10"/>
      <c r="ER192" s="10"/>
      <c r="ES192" s="10"/>
      <c r="ET192" s="10"/>
      <c r="EU192" s="10"/>
      <c r="EV192" s="10"/>
      <c r="EW192" s="10"/>
      <c r="EX192" s="10"/>
      <c r="EZ192" s="10"/>
      <c r="FJ192" s="10"/>
      <c r="FK192" s="10"/>
      <c r="FQ192" s="10"/>
      <c r="FS192" s="10"/>
      <c r="FV192" s="10"/>
      <c r="FW192" s="10"/>
      <c r="FX192" s="10"/>
      <c r="FY192" s="10"/>
      <c r="GE192" s="10"/>
      <c r="GP192" s="10"/>
      <c r="GR192" s="10"/>
      <c r="GV192" s="10"/>
      <c r="GW192" s="10"/>
      <c r="GX192" s="10"/>
      <c r="GY192" s="10"/>
      <c r="HB192" s="10"/>
      <c r="HC192" s="10"/>
      <c r="HD192" s="10"/>
      <c r="HE192" s="10"/>
      <c r="HF192" s="10"/>
      <c r="HG192" s="10"/>
      <c r="HH192" s="10"/>
      <c r="HK192" s="10"/>
      <c r="HL192" s="10"/>
    </row>
    <row r="193" spans="1:220" x14ac:dyDescent="0.2">
      <c r="A193" t="s">
        <v>132</v>
      </c>
      <c r="D193" t="s">
        <v>481</v>
      </c>
      <c r="E193" t="s">
        <v>481</v>
      </c>
      <c r="CK193" s="10"/>
      <c r="CL193" s="10"/>
      <c r="CM193" s="10"/>
      <c r="CN193" s="10"/>
      <c r="CO193" s="10"/>
      <c r="CP193" s="10"/>
      <c r="DJ193" s="10"/>
      <c r="DK193" s="10"/>
      <c r="DL193" s="10"/>
      <c r="DM193" s="10"/>
      <c r="DN193" s="10"/>
      <c r="DO193" s="10"/>
      <c r="DQ193" s="10"/>
      <c r="DR193" s="10"/>
      <c r="DS193" s="10"/>
      <c r="DT193" s="10"/>
      <c r="DU193" s="10"/>
      <c r="DV193" s="10"/>
      <c r="DW193" s="10"/>
      <c r="DX193" s="10"/>
      <c r="DY193" s="10"/>
      <c r="DZ193" s="10"/>
      <c r="EA193" s="10"/>
      <c r="EB193" s="10"/>
      <c r="EC193" s="10"/>
      <c r="ED193" s="10"/>
      <c r="EE193" s="10"/>
      <c r="EJ193" s="10"/>
      <c r="EL193" s="10"/>
      <c r="EM193" s="10"/>
      <c r="EN193" s="10"/>
      <c r="EO193" s="10"/>
      <c r="EP193" s="10"/>
      <c r="EQ193" s="10"/>
      <c r="ER193" s="10"/>
      <c r="ES193" s="10"/>
      <c r="ET193" s="10"/>
      <c r="EU193" s="10"/>
      <c r="EV193" s="10"/>
      <c r="EW193" s="10"/>
      <c r="EX193" s="10"/>
      <c r="EZ193" s="10"/>
      <c r="FJ193" s="10"/>
      <c r="FK193" s="10"/>
      <c r="FQ193" s="10"/>
      <c r="FS193" s="10"/>
      <c r="FV193" s="10"/>
      <c r="FW193" s="10"/>
      <c r="FX193" s="10"/>
      <c r="FY193" s="10"/>
      <c r="GE193" s="10"/>
      <c r="GP193" s="10"/>
      <c r="GR193" s="10"/>
      <c r="GV193" s="10"/>
      <c r="GW193" s="10"/>
      <c r="GX193" s="10"/>
      <c r="GY193" s="10"/>
      <c r="HB193" s="10"/>
      <c r="HC193" s="10"/>
      <c r="HD193" s="10"/>
      <c r="HE193" s="10"/>
      <c r="HF193" s="10"/>
      <c r="HG193" s="10"/>
      <c r="HH193" s="10"/>
      <c r="HK193" s="10"/>
      <c r="HL193" s="10"/>
    </row>
    <row r="194" spans="1:220" x14ac:dyDescent="0.2">
      <c r="A194" t="s">
        <v>133</v>
      </c>
      <c r="D194" t="s">
        <v>466</v>
      </c>
      <c r="E194" t="s">
        <v>466</v>
      </c>
      <c r="CK194" s="10"/>
      <c r="CL194" s="10"/>
      <c r="CM194" s="10"/>
      <c r="CN194" s="10"/>
      <c r="CO194" s="10"/>
      <c r="CP194" s="10"/>
      <c r="DJ194" s="10"/>
      <c r="DK194" s="10"/>
      <c r="DL194" s="10"/>
      <c r="DM194" s="10"/>
      <c r="DN194" s="10"/>
      <c r="DO194" s="10"/>
      <c r="DQ194" s="10"/>
      <c r="DR194" s="10"/>
      <c r="DS194" s="10"/>
      <c r="DT194" s="10"/>
      <c r="DU194" s="10"/>
      <c r="DV194" s="10"/>
      <c r="DW194" s="10"/>
      <c r="DX194" s="10"/>
      <c r="DY194" s="10"/>
      <c r="DZ194" s="10"/>
      <c r="EA194" s="10"/>
      <c r="EB194" s="10"/>
      <c r="EC194" s="10"/>
      <c r="ED194" s="10"/>
      <c r="EE194" s="10"/>
      <c r="EJ194" s="10"/>
      <c r="EL194" s="10"/>
      <c r="EM194" s="10"/>
      <c r="EN194" s="10"/>
      <c r="EO194" s="10"/>
      <c r="EP194" s="10"/>
      <c r="EQ194" s="10"/>
      <c r="ER194" s="10"/>
      <c r="ES194" s="10"/>
      <c r="ET194" s="10"/>
      <c r="EU194" s="10"/>
      <c r="EV194" s="10"/>
      <c r="EW194" s="10"/>
      <c r="EX194" s="10"/>
      <c r="EZ194" s="10"/>
      <c r="FJ194" s="10"/>
      <c r="FK194" s="10"/>
      <c r="FQ194" s="10"/>
      <c r="FS194" s="10"/>
      <c r="FV194" s="10"/>
      <c r="FW194" s="10"/>
      <c r="FX194" s="10"/>
      <c r="FY194" s="10"/>
      <c r="GE194" s="10"/>
      <c r="GP194" s="10"/>
      <c r="GR194" s="10"/>
      <c r="GV194" s="10"/>
      <c r="GW194" s="10"/>
      <c r="GX194" s="10"/>
      <c r="GY194" s="10"/>
      <c r="HB194" s="10"/>
      <c r="HC194" s="10"/>
      <c r="HD194" s="10"/>
      <c r="HE194" s="10"/>
      <c r="HF194" s="10"/>
      <c r="HG194" s="10"/>
      <c r="HH194" s="10"/>
      <c r="HK194" s="10"/>
      <c r="HL194" s="10"/>
    </row>
    <row r="195" spans="1:220" x14ac:dyDescent="0.2">
      <c r="A195" t="s">
        <v>134</v>
      </c>
      <c r="CK195" s="10"/>
      <c r="CL195" s="10"/>
      <c r="CM195" s="10"/>
      <c r="CN195" s="10"/>
      <c r="CO195" s="10"/>
      <c r="CP195" s="10"/>
      <c r="DJ195" s="10"/>
      <c r="DK195" s="10"/>
      <c r="DL195" s="10"/>
      <c r="DM195" s="10"/>
      <c r="DN195" s="10"/>
      <c r="DO195" s="10"/>
      <c r="DQ195" s="10"/>
      <c r="DR195" s="10"/>
      <c r="DS195" s="10"/>
      <c r="DT195" s="10"/>
      <c r="DU195" s="10"/>
      <c r="DV195" s="10"/>
      <c r="DW195" s="10"/>
      <c r="DX195" s="10"/>
      <c r="DY195" s="10"/>
      <c r="DZ195" s="10"/>
      <c r="EA195" s="10"/>
      <c r="EB195" s="10"/>
      <c r="EC195" s="10"/>
      <c r="ED195" s="10"/>
      <c r="EE195" s="10"/>
      <c r="EJ195" s="10"/>
      <c r="EL195" s="10"/>
      <c r="EM195" s="10"/>
      <c r="EN195" s="10"/>
      <c r="EO195" s="10"/>
      <c r="EP195" s="10"/>
      <c r="EQ195" s="10"/>
      <c r="ER195" s="10"/>
      <c r="ES195" s="10"/>
      <c r="ET195" s="10"/>
      <c r="EU195" s="10"/>
      <c r="EV195" s="10"/>
      <c r="EW195" s="10"/>
      <c r="EX195" s="10"/>
      <c r="EZ195" s="10"/>
      <c r="FJ195" s="10"/>
      <c r="FK195" s="10"/>
      <c r="FQ195" s="10"/>
      <c r="FS195" s="10"/>
      <c r="FV195" s="10"/>
      <c r="FW195" s="10"/>
      <c r="FX195" s="10"/>
      <c r="FY195" s="10"/>
      <c r="GE195" s="10"/>
      <c r="GP195" s="10"/>
      <c r="GR195" s="10"/>
      <c r="GV195" s="10"/>
      <c r="GW195" s="10"/>
      <c r="GX195" s="10"/>
      <c r="GY195" s="10"/>
      <c r="HB195" s="10"/>
      <c r="HC195" s="10"/>
      <c r="HD195" s="10"/>
      <c r="HE195" s="10"/>
      <c r="HF195" s="10"/>
      <c r="HG195" s="10"/>
      <c r="HH195" s="10"/>
      <c r="HK195" s="10"/>
      <c r="HL195" s="10"/>
    </row>
    <row r="196" spans="1:220" x14ac:dyDescent="0.2">
      <c r="A196" t="s">
        <v>135</v>
      </c>
      <c r="D196" t="s">
        <v>464</v>
      </c>
      <c r="E196" t="s">
        <v>464</v>
      </c>
      <c r="CK196" s="10"/>
      <c r="CL196" s="10"/>
      <c r="CM196" s="10"/>
      <c r="CN196" s="10"/>
      <c r="CO196" s="10"/>
      <c r="CP196" s="10"/>
      <c r="DJ196" s="10"/>
      <c r="DK196" s="10"/>
      <c r="DL196" s="10"/>
      <c r="DM196" s="10"/>
      <c r="DN196" s="10"/>
      <c r="DO196" s="10"/>
      <c r="DQ196" s="10"/>
      <c r="DR196" s="10"/>
      <c r="DS196" s="10"/>
      <c r="DT196" s="10"/>
      <c r="DU196" s="10"/>
      <c r="DV196" s="10"/>
      <c r="DW196" s="10"/>
      <c r="DX196" s="10"/>
      <c r="DY196" s="10"/>
      <c r="DZ196" s="10"/>
      <c r="EA196" s="10"/>
      <c r="EB196" s="10"/>
      <c r="EC196" s="10"/>
      <c r="ED196" s="10"/>
      <c r="EE196" s="10"/>
      <c r="EJ196" s="10"/>
      <c r="EL196" s="10"/>
      <c r="EM196" s="10"/>
      <c r="EN196" s="10"/>
      <c r="EO196" s="10"/>
      <c r="EP196" s="10"/>
      <c r="EQ196" s="10"/>
      <c r="ER196" s="10"/>
      <c r="ES196" s="10"/>
      <c r="ET196" s="10"/>
      <c r="EU196" s="10"/>
      <c r="EV196" s="10"/>
      <c r="EW196" s="10"/>
      <c r="EX196" s="10"/>
      <c r="EZ196" s="10"/>
      <c r="FJ196" s="10"/>
      <c r="FK196" s="10"/>
      <c r="FQ196" s="10"/>
      <c r="FS196" s="10"/>
      <c r="FV196" s="10"/>
      <c r="FW196" s="10"/>
      <c r="FX196" s="10"/>
      <c r="FY196" s="10"/>
      <c r="GE196" s="10"/>
      <c r="GP196" s="10"/>
      <c r="GR196" s="10"/>
      <c r="GV196" s="10"/>
      <c r="GW196" s="10"/>
      <c r="GX196" s="10"/>
      <c r="GY196" s="10"/>
      <c r="HB196" s="10"/>
      <c r="HC196" s="10"/>
      <c r="HD196" s="10"/>
      <c r="HE196" s="10"/>
      <c r="HF196" s="10"/>
      <c r="HG196" s="10"/>
      <c r="HH196" s="10"/>
      <c r="HK196" s="10"/>
      <c r="HL196" s="10"/>
    </row>
    <row r="197" spans="1:220" x14ac:dyDescent="0.2">
      <c r="A197" t="s">
        <v>136</v>
      </c>
      <c r="D197" t="s">
        <v>481</v>
      </c>
      <c r="E197" t="s">
        <v>481</v>
      </c>
      <c r="CK197" s="10"/>
      <c r="CL197" s="10"/>
      <c r="CM197" s="10"/>
      <c r="CN197" s="10"/>
      <c r="CO197" s="10"/>
      <c r="CP197" s="10"/>
      <c r="DJ197" s="10"/>
      <c r="DK197" s="10"/>
      <c r="DL197" s="10"/>
      <c r="DM197" s="10"/>
      <c r="DN197" s="10"/>
      <c r="DO197" s="10"/>
      <c r="DQ197" s="10"/>
      <c r="DR197" s="10"/>
      <c r="DS197" s="10"/>
      <c r="DT197" s="10"/>
      <c r="DU197" s="10"/>
      <c r="DV197" s="10"/>
      <c r="DW197" s="10"/>
      <c r="DX197" s="10"/>
      <c r="DY197" s="10"/>
      <c r="DZ197" s="10"/>
      <c r="EA197" s="10"/>
      <c r="EB197" s="10"/>
      <c r="EC197" s="10"/>
      <c r="ED197" s="10"/>
      <c r="EE197" s="10"/>
      <c r="EJ197" s="10"/>
      <c r="EL197" s="10"/>
      <c r="EM197" s="10"/>
      <c r="EN197" s="10"/>
      <c r="EO197" s="10"/>
      <c r="EP197" s="10"/>
      <c r="EQ197" s="10"/>
      <c r="ER197" s="10"/>
      <c r="ES197" s="10"/>
      <c r="ET197" s="10"/>
      <c r="EU197" s="10"/>
      <c r="EV197" s="10"/>
      <c r="EW197" s="10"/>
      <c r="EX197" s="10"/>
      <c r="EZ197" s="10"/>
      <c r="FJ197" s="10"/>
      <c r="FK197" s="10"/>
      <c r="FQ197" s="10"/>
      <c r="FS197" s="10"/>
      <c r="FV197" s="10"/>
      <c r="FW197" s="10"/>
      <c r="FX197" s="10"/>
      <c r="FY197" s="10"/>
      <c r="GE197" s="10"/>
      <c r="GP197" s="10"/>
      <c r="GR197" s="10"/>
      <c r="GV197" s="10"/>
      <c r="GW197" s="10"/>
      <c r="GX197" s="10"/>
      <c r="GY197" s="10"/>
      <c r="HB197" s="10"/>
      <c r="HC197" s="10"/>
      <c r="HD197" s="10"/>
      <c r="HE197" s="10"/>
      <c r="HF197" s="10"/>
      <c r="HG197" s="10"/>
      <c r="HH197" s="10"/>
      <c r="HK197" s="10"/>
      <c r="HL197" s="10"/>
    </row>
    <row r="198" spans="1:220" x14ac:dyDescent="0.2">
      <c r="A198" t="s">
        <v>137</v>
      </c>
      <c r="D198" t="s">
        <v>467</v>
      </c>
      <c r="E198" t="s">
        <v>467</v>
      </c>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K198" s="10"/>
      <c r="CL198" s="10"/>
      <c r="CM198" s="10"/>
      <c r="CN198" s="10"/>
      <c r="CO198" s="10"/>
      <c r="CP198" s="10"/>
      <c r="DJ198" s="10"/>
      <c r="DK198" s="10"/>
      <c r="DL198" s="10"/>
      <c r="DM198" s="10"/>
      <c r="DN198" s="10"/>
      <c r="DO198" s="10"/>
      <c r="DQ198" s="10"/>
      <c r="DR198" s="10"/>
      <c r="DS198" s="10"/>
      <c r="DT198" s="10"/>
      <c r="DU198" s="10"/>
      <c r="DV198" s="10"/>
      <c r="DW198" s="10"/>
      <c r="DX198" s="10"/>
      <c r="DY198" s="10"/>
      <c r="DZ198" s="10"/>
      <c r="EA198" s="10"/>
      <c r="EB198" s="10"/>
      <c r="EC198" s="10"/>
      <c r="ED198" s="10"/>
      <c r="EE198" s="10"/>
      <c r="EJ198" s="10"/>
      <c r="EL198" s="10"/>
      <c r="EM198" s="10"/>
      <c r="EN198" s="10"/>
      <c r="EO198" s="10"/>
      <c r="EP198" s="10"/>
      <c r="EQ198" s="10"/>
      <c r="ER198" s="10"/>
      <c r="ES198" s="10"/>
      <c r="ET198" s="10"/>
      <c r="EU198" s="10"/>
      <c r="EV198" s="10"/>
      <c r="EW198" s="10"/>
      <c r="EX198" s="10"/>
      <c r="EZ198" s="10"/>
      <c r="FJ198" s="10"/>
      <c r="FK198" s="10"/>
      <c r="FQ198" s="10"/>
      <c r="FS198" s="10"/>
      <c r="FV198" s="10"/>
      <c r="FW198" s="10"/>
      <c r="FX198" s="10"/>
      <c r="FY198" s="10"/>
      <c r="GE198" s="10"/>
      <c r="GP198" s="10"/>
      <c r="GR198" s="10"/>
      <c r="GV198" s="10"/>
      <c r="GW198" s="10"/>
      <c r="GX198" s="10"/>
      <c r="GY198" s="10"/>
      <c r="HB198" s="10"/>
      <c r="HC198" s="10"/>
      <c r="HD198" s="10"/>
      <c r="HE198" s="10"/>
      <c r="HF198" s="10"/>
      <c r="HG198" s="10"/>
      <c r="HH198" s="10"/>
      <c r="HK198" s="10"/>
      <c r="HL198" s="10"/>
    </row>
    <row r="199" spans="1:220" x14ac:dyDescent="0.2">
      <c r="A199" t="s">
        <v>138</v>
      </c>
      <c r="CK199" s="10"/>
      <c r="CL199" s="10"/>
      <c r="CM199" s="10"/>
      <c r="CN199" s="10"/>
      <c r="CO199" s="10"/>
      <c r="CP199" s="10"/>
      <c r="DJ199" s="10"/>
      <c r="DK199" s="10"/>
      <c r="DL199" s="10"/>
      <c r="DM199" s="10"/>
      <c r="DN199" s="10"/>
      <c r="DO199" s="10"/>
      <c r="DQ199" s="10"/>
      <c r="DR199" s="10"/>
      <c r="DS199" s="10"/>
      <c r="DT199" s="10"/>
      <c r="DU199" s="10"/>
      <c r="DV199" s="10"/>
      <c r="DW199" s="10"/>
      <c r="DX199" s="10"/>
      <c r="DY199" s="10"/>
      <c r="DZ199" s="10"/>
      <c r="EA199" s="10"/>
      <c r="EB199" s="10"/>
      <c r="EC199" s="10"/>
      <c r="ED199" s="10"/>
      <c r="EE199" s="10"/>
      <c r="EJ199" s="10"/>
      <c r="EL199" s="10"/>
      <c r="EM199" s="10"/>
      <c r="EN199" s="10"/>
      <c r="EO199" s="10"/>
      <c r="EP199" s="10"/>
      <c r="EQ199" s="10"/>
      <c r="ER199" s="10"/>
      <c r="ES199" s="10"/>
      <c r="ET199" s="10"/>
      <c r="EU199" s="10"/>
      <c r="EV199" s="10"/>
      <c r="EW199" s="10"/>
      <c r="EX199" s="10"/>
      <c r="EZ199" s="10"/>
      <c r="FJ199" s="10"/>
      <c r="FK199" s="10"/>
      <c r="FQ199" s="10"/>
      <c r="FS199" s="10"/>
      <c r="FV199" s="10"/>
      <c r="FW199" s="10"/>
      <c r="FX199" s="10"/>
      <c r="FY199" s="10"/>
      <c r="GE199" s="10"/>
      <c r="GP199" s="10"/>
      <c r="GR199" s="10"/>
      <c r="GV199" s="10"/>
      <c r="GW199" s="10"/>
      <c r="GX199" s="10"/>
      <c r="GY199" s="10"/>
      <c r="HB199" s="10"/>
      <c r="HC199" s="10"/>
      <c r="HD199" s="10"/>
      <c r="HE199" s="10"/>
      <c r="HF199" s="10"/>
      <c r="HG199" s="10"/>
      <c r="HH199" s="10"/>
      <c r="HK199" s="10"/>
      <c r="HL199" s="10"/>
    </row>
    <row r="200" spans="1:220" x14ac:dyDescent="0.2">
      <c r="A200" t="s">
        <v>139</v>
      </c>
      <c r="D200" t="s">
        <v>464</v>
      </c>
      <c r="E200" t="s">
        <v>464</v>
      </c>
      <c r="CK200" s="10"/>
      <c r="CL200" s="10"/>
      <c r="CM200" s="10"/>
      <c r="CN200" s="10"/>
      <c r="CO200" s="10"/>
      <c r="CP200" s="10"/>
      <c r="DJ200" s="10"/>
      <c r="DK200" s="10"/>
      <c r="DL200" s="10"/>
      <c r="DM200" s="10"/>
      <c r="DN200" s="10"/>
      <c r="DO200" s="10"/>
      <c r="DQ200" s="10"/>
      <c r="DR200" s="10"/>
      <c r="DS200" s="10"/>
      <c r="DT200" s="10"/>
      <c r="DU200" s="10"/>
      <c r="DV200" s="10"/>
      <c r="DW200" s="10"/>
      <c r="DX200" s="10"/>
      <c r="DY200" s="10"/>
      <c r="DZ200" s="10"/>
      <c r="EA200" s="10"/>
      <c r="EB200" s="10"/>
      <c r="EC200" s="10"/>
      <c r="ED200" s="10"/>
      <c r="EE200" s="10"/>
      <c r="EJ200" s="10"/>
      <c r="EL200" s="10"/>
      <c r="EM200" s="10"/>
      <c r="EN200" s="10"/>
      <c r="EO200" s="10"/>
      <c r="EP200" s="10"/>
      <c r="EQ200" s="10"/>
      <c r="ER200" s="10"/>
      <c r="ES200" s="10"/>
      <c r="ET200" s="10"/>
      <c r="EU200" s="10"/>
      <c r="EV200" s="10"/>
      <c r="EW200" s="10"/>
      <c r="EX200" s="10"/>
      <c r="EZ200" s="10"/>
      <c r="FJ200" s="10"/>
      <c r="FK200" s="10"/>
      <c r="FQ200" s="10"/>
      <c r="FS200" s="10"/>
      <c r="FV200" s="10"/>
      <c r="FW200" s="10"/>
      <c r="FX200" s="10"/>
      <c r="FY200" s="10"/>
      <c r="GE200" s="10"/>
      <c r="GP200" s="10"/>
      <c r="GR200" s="10"/>
      <c r="GV200" s="10"/>
      <c r="GW200" s="10"/>
      <c r="GX200" s="10"/>
      <c r="GY200" s="10"/>
      <c r="HB200" s="10"/>
      <c r="HC200" s="10"/>
      <c r="HD200" s="10"/>
      <c r="HE200" s="10"/>
      <c r="HF200" s="10"/>
      <c r="HG200" s="10"/>
      <c r="HH200" s="10"/>
      <c r="HK200" s="10"/>
      <c r="HL200" s="10"/>
    </row>
    <row r="201" spans="1:220" x14ac:dyDescent="0.2">
      <c r="A201" t="s">
        <v>140</v>
      </c>
      <c r="D201" t="s">
        <v>482</v>
      </c>
      <c r="E201" t="s">
        <v>482</v>
      </c>
      <c r="CK201" s="10"/>
      <c r="CL201" s="10"/>
      <c r="CM201" s="10"/>
      <c r="CN201" s="10"/>
      <c r="CO201" s="10"/>
      <c r="CP201" s="10"/>
      <c r="DJ201" s="10"/>
      <c r="DK201" s="10"/>
      <c r="DL201" s="10"/>
      <c r="DM201" s="10"/>
      <c r="DN201" s="10"/>
      <c r="DO201" s="10"/>
      <c r="DQ201" s="10"/>
      <c r="DR201" s="10"/>
      <c r="DS201" s="10"/>
      <c r="DT201" s="10"/>
      <c r="DU201" s="10"/>
      <c r="DV201" s="10"/>
      <c r="DW201" s="10"/>
      <c r="DX201" s="10"/>
      <c r="DY201" s="10"/>
      <c r="DZ201" s="10"/>
      <c r="EA201" s="10"/>
      <c r="EB201" s="10"/>
      <c r="EC201" s="10"/>
      <c r="ED201" s="10"/>
      <c r="EE201" s="10"/>
      <c r="EJ201" s="10"/>
      <c r="EL201" s="10"/>
      <c r="EM201" s="10"/>
      <c r="EN201" s="10"/>
      <c r="EO201" s="10"/>
      <c r="EP201" s="10"/>
      <c r="EQ201" s="10"/>
      <c r="ER201" s="10"/>
      <c r="ES201" s="10"/>
      <c r="ET201" s="10"/>
      <c r="EU201" s="10"/>
      <c r="EV201" s="10"/>
      <c r="EW201" s="10"/>
      <c r="EX201" s="10"/>
      <c r="EZ201" s="10"/>
      <c r="FJ201" s="10"/>
      <c r="FK201" s="10"/>
      <c r="FQ201" s="10"/>
      <c r="FS201" s="10"/>
      <c r="FV201" s="10"/>
      <c r="FW201" s="10"/>
      <c r="FX201" s="10"/>
      <c r="FY201" s="10"/>
      <c r="GE201" s="10"/>
      <c r="GP201" s="10"/>
      <c r="GR201" s="10"/>
      <c r="GV201" s="10"/>
      <c r="GW201" s="10"/>
      <c r="GX201" s="10"/>
      <c r="GY201" s="10"/>
      <c r="HB201" s="10"/>
      <c r="HC201" s="10"/>
      <c r="HD201" s="10"/>
      <c r="HE201" s="10"/>
      <c r="HF201" s="10"/>
      <c r="HG201" s="10"/>
      <c r="HH201" s="10"/>
      <c r="HK201" s="10"/>
      <c r="HL201" s="10"/>
    </row>
    <row r="202" spans="1:220" x14ac:dyDescent="0.2">
      <c r="A202" t="s">
        <v>141</v>
      </c>
      <c r="D202" t="s">
        <v>467</v>
      </c>
      <c r="E202" t="s">
        <v>467</v>
      </c>
      <c r="CK202" s="10"/>
      <c r="CL202" s="10"/>
      <c r="CM202" s="10"/>
      <c r="CN202" s="10"/>
      <c r="CO202" s="10"/>
      <c r="CP202" s="10"/>
      <c r="DJ202" s="10"/>
      <c r="DK202" s="10"/>
      <c r="DL202" s="10"/>
      <c r="DM202" s="10"/>
      <c r="DN202" s="10"/>
      <c r="DO202" s="10"/>
      <c r="DQ202" s="10"/>
      <c r="DR202" s="10"/>
      <c r="DS202" s="10"/>
      <c r="DT202" s="10"/>
      <c r="DU202" s="10"/>
      <c r="DV202" s="10"/>
      <c r="DW202" s="10"/>
      <c r="DX202" s="10"/>
      <c r="DY202" s="10"/>
      <c r="DZ202" s="10"/>
      <c r="EA202" s="10"/>
      <c r="EB202" s="10"/>
      <c r="EC202" s="10"/>
      <c r="ED202" s="10"/>
      <c r="EE202" s="10"/>
      <c r="EJ202" s="10"/>
      <c r="EL202" s="10"/>
      <c r="EM202" s="10"/>
      <c r="EN202" s="10"/>
      <c r="EO202" s="10"/>
      <c r="EP202" s="10"/>
      <c r="EQ202" s="10"/>
      <c r="ER202" s="10"/>
      <c r="ES202" s="10"/>
      <c r="ET202" s="10"/>
      <c r="EU202" s="10"/>
      <c r="EV202" s="10"/>
      <c r="EW202" s="10"/>
      <c r="EX202" s="10"/>
      <c r="EZ202" s="10"/>
      <c r="FJ202" s="10"/>
      <c r="FK202" s="10"/>
      <c r="FQ202" s="10"/>
      <c r="FS202" s="10"/>
      <c r="FV202" s="10"/>
      <c r="FW202" s="10"/>
      <c r="FX202" s="10"/>
      <c r="FY202" s="10"/>
      <c r="GE202" s="10"/>
      <c r="GP202" s="10"/>
      <c r="GR202" s="10"/>
      <c r="GV202" s="10"/>
      <c r="GW202" s="10"/>
      <c r="GX202" s="10"/>
      <c r="GY202" s="10"/>
      <c r="HB202" s="10"/>
      <c r="HC202" s="10"/>
      <c r="HD202" s="10"/>
      <c r="HE202" s="10"/>
      <c r="HF202" s="10"/>
      <c r="HG202" s="10"/>
      <c r="HH202" s="10"/>
      <c r="HK202" s="10"/>
      <c r="HL202" s="10"/>
    </row>
    <row r="203" spans="1:220" x14ac:dyDescent="0.2">
      <c r="A203" t="s">
        <v>142</v>
      </c>
      <c r="CK203" s="10"/>
      <c r="CL203" s="10"/>
      <c r="CM203" s="10"/>
      <c r="CN203" s="10"/>
      <c r="CO203" s="10"/>
      <c r="CP203" s="10"/>
      <c r="DJ203" s="10"/>
      <c r="DK203" s="10"/>
      <c r="DL203" s="10"/>
      <c r="DM203" s="10"/>
      <c r="DN203" s="10"/>
      <c r="DO203" s="10"/>
      <c r="DQ203" s="10"/>
      <c r="DR203" s="10"/>
      <c r="DS203" s="10"/>
      <c r="DT203" s="10"/>
      <c r="DU203" s="10"/>
      <c r="DV203" s="10"/>
      <c r="DW203" s="10"/>
      <c r="DX203" s="10"/>
      <c r="DY203" s="10"/>
      <c r="DZ203" s="10"/>
      <c r="EA203" s="10"/>
      <c r="EB203" s="10"/>
      <c r="EC203" s="10"/>
      <c r="ED203" s="10"/>
      <c r="EE203" s="10"/>
      <c r="EJ203" s="10"/>
      <c r="EL203" s="10"/>
      <c r="EM203" s="10"/>
      <c r="EN203" s="10"/>
      <c r="EO203" s="10"/>
      <c r="EP203" s="10"/>
      <c r="EQ203" s="10"/>
      <c r="ER203" s="10"/>
      <c r="ES203" s="10"/>
      <c r="ET203" s="10"/>
      <c r="EU203" s="10"/>
      <c r="EV203" s="10"/>
      <c r="EW203" s="10"/>
      <c r="EX203" s="10"/>
      <c r="EZ203" s="10"/>
      <c r="FJ203" s="10"/>
      <c r="FK203" s="10"/>
      <c r="FQ203" s="10"/>
      <c r="FS203" s="10"/>
      <c r="FV203" s="10"/>
      <c r="FW203" s="10"/>
      <c r="FX203" s="10"/>
      <c r="FY203" s="10"/>
      <c r="GE203" s="10"/>
      <c r="GP203" s="10"/>
      <c r="GR203" s="10"/>
      <c r="GV203" s="10"/>
      <c r="GW203" s="10"/>
      <c r="GX203" s="10"/>
      <c r="GY203" s="10"/>
      <c r="HB203" s="10"/>
      <c r="HC203" s="10"/>
      <c r="HD203" s="10"/>
      <c r="HE203" s="10"/>
      <c r="HF203" s="10"/>
      <c r="HG203" s="10"/>
      <c r="HH203" s="10"/>
      <c r="HK203" s="10"/>
      <c r="HL203" s="10"/>
    </row>
    <row r="204" spans="1:220" x14ac:dyDescent="0.2">
      <c r="A204" t="s">
        <v>143</v>
      </c>
      <c r="D204" t="s">
        <v>464</v>
      </c>
      <c r="E204" t="s">
        <v>464</v>
      </c>
      <c r="CK204" s="10"/>
      <c r="CL204" s="10"/>
      <c r="CM204" s="10"/>
      <c r="CN204" s="10"/>
      <c r="CO204" s="10"/>
      <c r="CP204" s="10"/>
      <c r="DJ204" s="10"/>
      <c r="DK204" s="10"/>
      <c r="DL204" s="10"/>
      <c r="DM204" s="10"/>
      <c r="DN204" s="10"/>
      <c r="DO204" s="10"/>
      <c r="DQ204" s="10"/>
      <c r="DR204" s="10"/>
      <c r="DS204" s="10"/>
      <c r="DT204" s="10"/>
      <c r="DU204" s="10"/>
      <c r="DV204" s="10"/>
      <c r="DW204" s="10"/>
      <c r="DX204" s="10"/>
      <c r="DY204" s="10"/>
      <c r="DZ204" s="10"/>
      <c r="EA204" s="10"/>
      <c r="EB204" s="10"/>
      <c r="EC204" s="10"/>
      <c r="ED204" s="10"/>
      <c r="EE204" s="10"/>
      <c r="EJ204" s="10"/>
      <c r="EL204" s="10"/>
      <c r="EM204" s="10"/>
      <c r="EN204" s="10"/>
      <c r="EO204" s="10"/>
      <c r="EP204" s="10"/>
      <c r="EQ204" s="10"/>
      <c r="ER204" s="10"/>
      <c r="ES204" s="10"/>
      <c r="ET204" s="10"/>
      <c r="EU204" s="10"/>
      <c r="EV204" s="10"/>
      <c r="EW204" s="10"/>
      <c r="EX204" s="10"/>
      <c r="EZ204" s="10"/>
      <c r="FJ204" s="10"/>
      <c r="FK204" s="10"/>
      <c r="FQ204" s="10"/>
      <c r="FS204" s="10"/>
      <c r="FV204" s="10"/>
      <c r="FW204" s="10"/>
      <c r="FX204" s="10"/>
      <c r="FY204" s="10"/>
      <c r="GE204" s="10"/>
      <c r="GP204" s="10"/>
      <c r="GR204" s="10"/>
      <c r="GV204" s="10"/>
      <c r="GW204" s="10"/>
      <c r="GX204" s="10"/>
      <c r="GY204" s="10"/>
      <c r="HB204" s="10"/>
      <c r="HC204" s="10"/>
      <c r="HD204" s="10"/>
      <c r="HE204" s="10"/>
      <c r="HF204" s="10"/>
      <c r="HG204" s="10"/>
      <c r="HH204" s="10"/>
      <c r="HK204" s="10"/>
      <c r="HL204" s="10"/>
    </row>
    <row r="205" spans="1:220" x14ac:dyDescent="0.2">
      <c r="A205" t="s">
        <v>144</v>
      </c>
      <c r="D205" t="s">
        <v>469</v>
      </c>
      <c r="E205" t="s">
        <v>469</v>
      </c>
      <c r="CK205" s="10"/>
      <c r="CL205" s="10"/>
      <c r="CM205" s="10"/>
      <c r="CN205" s="10"/>
      <c r="CO205" s="10"/>
      <c r="CP205" s="10"/>
      <c r="DJ205" s="10"/>
      <c r="DK205" s="10"/>
      <c r="DL205" s="10"/>
      <c r="DM205" s="10"/>
      <c r="DN205" s="10"/>
      <c r="DO205" s="10"/>
      <c r="DQ205" s="10"/>
      <c r="DR205" s="10"/>
      <c r="DS205" s="10"/>
      <c r="DT205" s="10"/>
      <c r="DU205" s="10"/>
      <c r="DV205" s="10"/>
      <c r="DW205" s="10"/>
      <c r="DX205" s="10"/>
      <c r="DY205" s="10"/>
      <c r="DZ205" s="10"/>
      <c r="EA205" s="10"/>
      <c r="EB205" s="10"/>
      <c r="EC205" s="10"/>
      <c r="ED205" s="10"/>
      <c r="EE205" s="10"/>
      <c r="EJ205" s="10"/>
      <c r="EL205" s="10"/>
      <c r="EM205" s="10"/>
      <c r="EN205" s="10"/>
      <c r="EO205" s="10"/>
      <c r="EP205" s="10"/>
      <c r="EQ205" s="10"/>
      <c r="ER205" s="10"/>
      <c r="ES205" s="10"/>
      <c r="ET205" s="10"/>
      <c r="EU205" s="10"/>
      <c r="EV205" s="10"/>
      <c r="EW205" s="10"/>
      <c r="EX205" s="10"/>
      <c r="EZ205" s="10"/>
      <c r="FJ205" s="10"/>
      <c r="FK205" s="10"/>
      <c r="FQ205" s="10"/>
      <c r="FS205" s="10"/>
      <c r="FV205" s="10"/>
      <c r="FW205" s="10"/>
      <c r="FX205" s="10"/>
      <c r="FY205" s="10"/>
      <c r="GE205" s="10"/>
      <c r="GP205" s="10"/>
      <c r="GR205" s="10"/>
      <c r="GV205" s="10"/>
      <c r="GW205" s="10"/>
      <c r="GX205" s="10"/>
      <c r="GY205" s="10"/>
      <c r="HB205" s="10"/>
      <c r="HC205" s="10"/>
      <c r="HD205" s="10"/>
      <c r="HE205" s="10"/>
      <c r="HF205" s="10"/>
      <c r="HG205" s="10"/>
      <c r="HH205" s="10"/>
      <c r="HK205" s="10"/>
      <c r="HL205" s="10"/>
    </row>
    <row r="206" spans="1:220" x14ac:dyDescent="0.2">
      <c r="A206" t="s">
        <v>145</v>
      </c>
      <c r="D206" t="s">
        <v>467</v>
      </c>
      <c r="E206" t="s">
        <v>467</v>
      </c>
      <c r="CK206" s="10"/>
      <c r="CL206" s="10"/>
      <c r="CM206" s="10"/>
      <c r="CN206" s="10"/>
      <c r="CO206" s="10"/>
      <c r="CP206" s="10"/>
      <c r="DJ206" s="10"/>
      <c r="DK206" s="10"/>
      <c r="DL206" s="10"/>
      <c r="DM206" s="10"/>
      <c r="DN206" s="10"/>
      <c r="DO206" s="10"/>
      <c r="DQ206" s="10"/>
      <c r="DR206" s="10"/>
      <c r="DS206" s="10"/>
      <c r="DT206" s="10"/>
      <c r="DU206" s="10"/>
      <c r="DV206" s="10"/>
      <c r="DW206" s="10"/>
      <c r="DX206" s="10"/>
      <c r="DY206" s="10"/>
      <c r="DZ206" s="10"/>
      <c r="EA206" s="10"/>
      <c r="EB206" s="10"/>
      <c r="EC206" s="10"/>
      <c r="ED206" s="10"/>
      <c r="EE206" s="10"/>
      <c r="EJ206" s="10"/>
      <c r="EL206" s="10"/>
      <c r="EM206" s="10"/>
      <c r="EN206" s="10"/>
      <c r="EO206" s="10"/>
      <c r="EP206" s="10"/>
      <c r="EQ206" s="10"/>
      <c r="ER206" s="10"/>
      <c r="ES206" s="10"/>
      <c r="ET206" s="10"/>
      <c r="EU206" s="10"/>
      <c r="EV206" s="10"/>
      <c r="EW206" s="10"/>
      <c r="EX206" s="10"/>
      <c r="EZ206" s="10"/>
      <c r="FJ206" s="10"/>
      <c r="FK206" s="10"/>
      <c r="FQ206" s="10"/>
      <c r="FS206" s="10"/>
      <c r="FV206" s="10"/>
      <c r="FW206" s="10"/>
      <c r="FX206" s="10"/>
      <c r="FY206" s="10"/>
      <c r="GE206" s="10"/>
      <c r="GP206" s="10"/>
      <c r="GR206" s="10"/>
      <c r="GV206" s="10"/>
      <c r="GW206" s="10"/>
      <c r="GX206" s="10"/>
      <c r="GY206" s="10"/>
      <c r="HB206" s="10"/>
      <c r="HC206" s="10"/>
      <c r="HD206" s="10"/>
      <c r="HE206" s="10"/>
      <c r="HF206" s="10"/>
      <c r="HG206" s="10"/>
      <c r="HH206" s="10"/>
      <c r="HK206" s="10"/>
      <c r="HL206" s="10"/>
    </row>
    <row r="207" spans="1:220" x14ac:dyDescent="0.2">
      <c r="A207" t="s">
        <v>146</v>
      </c>
      <c r="CK207" s="10"/>
      <c r="CL207" s="10"/>
      <c r="CM207" s="10"/>
      <c r="CN207" s="10"/>
      <c r="CO207" s="10"/>
      <c r="CP207" s="10"/>
      <c r="DJ207" s="10"/>
      <c r="DK207" s="10"/>
      <c r="DL207" s="10"/>
      <c r="DM207" s="10"/>
      <c r="DN207" s="10"/>
      <c r="DO207" s="10"/>
      <c r="DQ207" s="10"/>
      <c r="DR207" s="10"/>
      <c r="DS207" s="10"/>
      <c r="DT207" s="10"/>
      <c r="DU207" s="10"/>
      <c r="DV207" s="10"/>
      <c r="DW207" s="10"/>
      <c r="DX207" s="10"/>
      <c r="DY207" s="10"/>
      <c r="DZ207" s="10"/>
      <c r="EA207" s="10"/>
      <c r="EB207" s="10"/>
      <c r="EC207" s="10"/>
      <c r="ED207" s="10"/>
      <c r="EE207" s="10"/>
      <c r="EJ207" s="10"/>
      <c r="EL207" s="10"/>
      <c r="EM207" s="10"/>
      <c r="EN207" s="10"/>
      <c r="EO207" s="10"/>
      <c r="EP207" s="10"/>
      <c r="EQ207" s="10"/>
      <c r="ER207" s="10"/>
      <c r="ES207" s="10"/>
      <c r="ET207" s="10"/>
      <c r="EU207" s="10"/>
      <c r="EV207" s="10"/>
      <c r="EW207" s="10"/>
      <c r="EX207" s="10"/>
      <c r="EZ207" s="10"/>
      <c r="FJ207" s="10"/>
      <c r="FK207" s="10"/>
      <c r="FQ207" s="10"/>
      <c r="FS207" s="10"/>
      <c r="FV207" s="10"/>
      <c r="FW207" s="10"/>
      <c r="FX207" s="10"/>
      <c r="FY207" s="10"/>
      <c r="GE207" s="10"/>
      <c r="GP207" s="10"/>
      <c r="GR207" s="10"/>
      <c r="GV207" s="10"/>
      <c r="GW207" s="10"/>
      <c r="GX207" s="10"/>
      <c r="GY207" s="10"/>
      <c r="HB207" s="10"/>
      <c r="HC207" s="10"/>
      <c r="HD207" s="10"/>
      <c r="HE207" s="10"/>
      <c r="HF207" s="10"/>
      <c r="HG207" s="10"/>
      <c r="HH207" s="10"/>
      <c r="HK207" s="10"/>
      <c r="HL207" s="10"/>
    </row>
    <row r="208" spans="1:220" x14ac:dyDescent="0.2">
      <c r="A208" t="s">
        <v>147</v>
      </c>
      <c r="D208" t="s">
        <v>464</v>
      </c>
      <c r="E208" t="s">
        <v>464</v>
      </c>
      <c r="CK208" s="10"/>
      <c r="CL208" s="10"/>
      <c r="CM208" s="10"/>
      <c r="CN208" s="10"/>
      <c r="CO208" s="10"/>
      <c r="CP208" s="10"/>
      <c r="DJ208" s="10"/>
      <c r="DK208" s="10"/>
      <c r="DL208" s="10"/>
      <c r="DM208" s="10"/>
      <c r="DN208" s="10"/>
      <c r="DO208" s="10"/>
      <c r="DQ208" s="10"/>
      <c r="DR208" s="10"/>
      <c r="DS208" s="10"/>
      <c r="DT208" s="10"/>
      <c r="DU208" s="10"/>
      <c r="DV208" s="10"/>
      <c r="DW208" s="10"/>
      <c r="DX208" s="10"/>
      <c r="DY208" s="10"/>
      <c r="DZ208" s="10"/>
      <c r="EA208" s="10"/>
      <c r="EB208" s="10"/>
      <c r="EC208" s="10"/>
      <c r="ED208" s="10"/>
      <c r="EE208" s="10"/>
      <c r="EJ208" s="10"/>
      <c r="EL208" s="10"/>
      <c r="EM208" s="10"/>
      <c r="EN208" s="10"/>
      <c r="EO208" s="10"/>
      <c r="EP208" s="10"/>
      <c r="EQ208" s="10"/>
      <c r="ER208" s="10"/>
      <c r="ES208" s="10"/>
      <c r="ET208" s="10"/>
      <c r="EU208" s="10"/>
      <c r="EV208" s="10"/>
      <c r="EW208" s="10"/>
      <c r="EX208" s="10"/>
      <c r="EZ208" s="10"/>
      <c r="FJ208" s="10"/>
      <c r="FK208" s="10"/>
      <c r="FQ208" s="10"/>
      <c r="FS208" s="10"/>
      <c r="FV208" s="10"/>
      <c r="FW208" s="10"/>
      <c r="FX208" s="10"/>
      <c r="FY208" s="10"/>
      <c r="GE208" s="10"/>
      <c r="GP208" s="10"/>
      <c r="GR208" s="10"/>
      <c r="GV208" s="10"/>
      <c r="GW208" s="10"/>
      <c r="GX208" s="10"/>
      <c r="GY208" s="10"/>
      <c r="HB208" s="10"/>
      <c r="HC208" s="10"/>
      <c r="HD208" s="10"/>
      <c r="HE208" s="10"/>
      <c r="HF208" s="10"/>
      <c r="HG208" s="10"/>
      <c r="HH208" s="10"/>
      <c r="HK208" s="10"/>
      <c r="HL208" s="10"/>
    </row>
    <row r="209" spans="1:220" x14ac:dyDescent="0.2">
      <c r="A209" t="s">
        <v>148</v>
      </c>
      <c r="D209" t="s">
        <v>483</v>
      </c>
      <c r="E209" t="s">
        <v>483</v>
      </c>
      <c r="CK209" s="10"/>
      <c r="CL209" s="10"/>
      <c r="CM209" s="10"/>
      <c r="CN209" s="10"/>
      <c r="CO209" s="10"/>
      <c r="CP209" s="10"/>
      <c r="DJ209" s="10"/>
      <c r="DK209" s="10"/>
      <c r="DL209" s="10"/>
      <c r="DM209" s="10"/>
      <c r="DN209" s="10"/>
      <c r="DO209" s="10"/>
      <c r="DQ209" s="10"/>
      <c r="DR209" s="10"/>
      <c r="DS209" s="10"/>
      <c r="DT209" s="10"/>
      <c r="DU209" s="10"/>
      <c r="DV209" s="10"/>
      <c r="DW209" s="10"/>
      <c r="DX209" s="10"/>
      <c r="DY209" s="10"/>
      <c r="DZ209" s="10"/>
      <c r="EA209" s="10"/>
      <c r="EB209" s="10"/>
      <c r="EC209" s="10"/>
      <c r="ED209" s="10"/>
      <c r="EE209" s="10"/>
      <c r="EJ209" s="10"/>
      <c r="EL209" s="10"/>
      <c r="EM209" s="10"/>
      <c r="EN209" s="10"/>
      <c r="EO209" s="10"/>
      <c r="EP209" s="10"/>
      <c r="EQ209" s="10"/>
      <c r="ER209" s="10"/>
      <c r="ES209" s="10"/>
      <c r="ET209" s="10"/>
      <c r="EU209" s="10"/>
      <c r="EV209" s="10"/>
      <c r="EW209" s="10"/>
      <c r="EX209" s="10"/>
      <c r="EZ209" s="10"/>
      <c r="FJ209" s="10"/>
      <c r="FK209" s="10"/>
      <c r="FQ209" s="10"/>
      <c r="FS209" s="10"/>
      <c r="FV209" s="10"/>
      <c r="FW209" s="10"/>
      <c r="FX209" s="10"/>
      <c r="FY209" s="10"/>
      <c r="GE209" s="10"/>
      <c r="GP209" s="10"/>
      <c r="GR209" s="10"/>
      <c r="GV209" s="10"/>
      <c r="GW209" s="10"/>
      <c r="GX209" s="10"/>
      <c r="GY209" s="10"/>
      <c r="HB209" s="10"/>
      <c r="HC209" s="10"/>
      <c r="HD209" s="10"/>
      <c r="HE209" s="10"/>
      <c r="HF209" s="10"/>
      <c r="HG209" s="10"/>
      <c r="HH209" s="10"/>
      <c r="HK209" s="10"/>
      <c r="HL209" s="10"/>
    </row>
    <row r="210" spans="1:220" x14ac:dyDescent="0.2">
      <c r="A210" t="s">
        <v>149</v>
      </c>
      <c r="D210" t="s">
        <v>470</v>
      </c>
      <c r="E210" t="s">
        <v>470</v>
      </c>
      <c r="CK210" s="10"/>
      <c r="CL210" s="10"/>
      <c r="CM210" s="10"/>
      <c r="CN210" s="10"/>
      <c r="CO210" s="10"/>
      <c r="CP210" s="10"/>
      <c r="DJ210" s="10"/>
      <c r="DK210" s="10"/>
      <c r="DL210" s="10"/>
      <c r="DM210" s="10"/>
      <c r="DN210" s="10"/>
      <c r="DO210" s="10"/>
      <c r="DQ210" s="10"/>
      <c r="DR210" s="10"/>
      <c r="DS210" s="10"/>
      <c r="DT210" s="10"/>
      <c r="DU210" s="10"/>
      <c r="DV210" s="10"/>
      <c r="DW210" s="10"/>
      <c r="DX210" s="10"/>
      <c r="DY210" s="10"/>
      <c r="DZ210" s="10"/>
      <c r="EA210" s="10"/>
      <c r="EB210" s="10"/>
      <c r="EC210" s="10"/>
      <c r="ED210" s="10"/>
      <c r="EE210" s="10"/>
      <c r="EJ210" s="10"/>
      <c r="EL210" s="10"/>
      <c r="EM210" s="10"/>
      <c r="EN210" s="10"/>
      <c r="EO210" s="10"/>
      <c r="EP210" s="10"/>
      <c r="EQ210" s="10"/>
      <c r="ER210" s="10"/>
      <c r="ES210" s="10"/>
      <c r="ET210" s="10"/>
      <c r="EU210" s="10"/>
      <c r="EV210" s="10"/>
      <c r="EW210" s="10"/>
      <c r="EX210" s="10"/>
      <c r="EZ210" s="10"/>
      <c r="FJ210" s="10"/>
      <c r="FK210" s="10"/>
      <c r="FQ210" s="10"/>
      <c r="FS210" s="10"/>
      <c r="FV210" s="10"/>
      <c r="FW210" s="10"/>
      <c r="FX210" s="10"/>
      <c r="FY210" s="10"/>
      <c r="GE210" s="10"/>
      <c r="GP210" s="10"/>
      <c r="GR210" s="10"/>
      <c r="GV210" s="10"/>
      <c r="GW210" s="10"/>
      <c r="GX210" s="10"/>
      <c r="GY210" s="10"/>
      <c r="HB210" s="10"/>
      <c r="HC210" s="10"/>
      <c r="HD210" s="10"/>
      <c r="HE210" s="10"/>
      <c r="HF210" s="10"/>
      <c r="HG210" s="10"/>
      <c r="HH210" s="10"/>
      <c r="HK210" s="10"/>
      <c r="HL210" s="10"/>
    </row>
    <row r="211" spans="1:220" x14ac:dyDescent="0.2">
      <c r="A211" t="s">
        <v>150</v>
      </c>
      <c r="CK211" s="10"/>
      <c r="CL211" s="10"/>
      <c r="CM211" s="10"/>
      <c r="CN211" s="10"/>
      <c r="CO211" s="10"/>
      <c r="CP211" s="10"/>
      <c r="DJ211" s="10"/>
      <c r="DK211" s="10"/>
      <c r="DL211" s="10"/>
      <c r="DM211" s="10"/>
      <c r="DN211" s="10"/>
      <c r="DO211" s="10"/>
      <c r="DQ211" s="10"/>
      <c r="DR211" s="10"/>
      <c r="DS211" s="10"/>
      <c r="DT211" s="10"/>
      <c r="DU211" s="10"/>
      <c r="DV211" s="10"/>
      <c r="DW211" s="10"/>
      <c r="DX211" s="10"/>
      <c r="DY211" s="10"/>
      <c r="DZ211" s="10"/>
      <c r="EA211" s="10"/>
      <c r="EB211" s="10"/>
      <c r="EC211" s="10"/>
      <c r="ED211" s="10"/>
      <c r="EE211" s="10"/>
      <c r="EJ211" s="10"/>
      <c r="EL211" s="10"/>
      <c r="EM211" s="10"/>
      <c r="EN211" s="10"/>
      <c r="EO211" s="10"/>
      <c r="EP211" s="10"/>
      <c r="EQ211" s="10"/>
      <c r="ER211" s="10"/>
      <c r="ES211" s="10"/>
      <c r="ET211" s="10"/>
      <c r="EU211" s="10"/>
      <c r="EV211" s="10"/>
      <c r="EW211" s="10"/>
      <c r="EX211" s="10"/>
      <c r="EZ211" s="10"/>
      <c r="FJ211" s="10"/>
      <c r="FK211" s="10"/>
      <c r="FQ211" s="10"/>
      <c r="FS211" s="10"/>
      <c r="FV211" s="10"/>
      <c r="FW211" s="10"/>
      <c r="FX211" s="10"/>
      <c r="FY211" s="10"/>
      <c r="GE211" s="10"/>
      <c r="GP211" s="10"/>
      <c r="GR211" s="10"/>
      <c r="GV211" s="10"/>
      <c r="GW211" s="10"/>
      <c r="GX211" s="10"/>
      <c r="GY211" s="10"/>
      <c r="HB211" s="10"/>
      <c r="HC211" s="10"/>
      <c r="HD211" s="10"/>
      <c r="HE211" s="10"/>
      <c r="HF211" s="10"/>
      <c r="HG211" s="10"/>
      <c r="HH211" s="10"/>
      <c r="HK211" s="10"/>
      <c r="HL211" s="10"/>
    </row>
    <row r="212" spans="1:220" x14ac:dyDescent="0.2">
      <c r="A212" t="s">
        <v>151</v>
      </c>
      <c r="D212" t="s">
        <v>470</v>
      </c>
      <c r="E212" t="s">
        <v>470</v>
      </c>
      <c r="CK212" s="10"/>
      <c r="CL212" s="10"/>
      <c r="CM212" s="10"/>
      <c r="CN212" s="10"/>
      <c r="CO212" s="10"/>
      <c r="CP212" s="10"/>
      <c r="DJ212" s="10"/>
      <c r="DK212" s="10"/>
      <c r="DL212" s="10"/>
      <c r="DM212" s="10"/>
      <c r="DN212" s="10"/>
      <c r="DO212" s="10"/>
      <c r="DQ212" s="10"/>
      <c r="DR212" s="10"/>
      <c r="DS212" s="10"/>
      <c r="DT212" s="10"/>
      <c r="DU212" s="10"/>
      <c r="DV212" s="10"/>
      <c r="DW212" s="10"/>
      <c r="DX212" s="10"/>
      <c r="DY212" s="10"/>
      <c r="DZ212" s="10"/>
      <c r="EA212" s="10"/>
      <c r="EB212" s="10"/>
      <c r="EC212" s="10"/>
      <c r="ED212" s="10"/>
      <c r="EE212" s="10"/>
      <c r="EJ212" s="10"/>
      <c r="EL212" s="10"/>
      <c r="EM212" s="10"/>
      <c r="EN212" s="10"/>
      <c r="EO212" s="10"/>
      <c r="EP212" s="10"/>
      <c r="EQ212" s="10"/>
      <c r="ER212" s="10"/>
      <c r="ES212" s="10"/>
      <c r="ET212" s="10"/>
      <c r="EU212" s="10"/>
      <c r="EV212" s="10"/>
      <c r="EW212" s="10"/>
      <c r="EX212" s="10"/>
      <c r="EZ212" s="10"/>
      <c r="FJ212" s="10"/>
      <c r="FK212" s="10"/>
      <c r="FQ212" s="10"/>
      <c r="FS212" s="10"/>
      <c r="FV212" s="10"/>
      <c r="FW212" s="10"/>
      <c r="FX212" s="10"/>
      <c r="FY212" s="10"/>
      <c r="GE212" s="10"/>
      <c r="GP212" s="10"/>
      <c r="GR212" s="10"/>
      <c r="GV212" s="10"/>
      <c r="GW212" s="10"/>
      <c r="GX212" s="10"/>
      <c r="GY212" s="10"/>
      <c r="HB212" s="10"/>
      <c r="HC212" s="10"/>
      <c r="HD212" s="10"/>
      <c r="HE212" s="10"/>
      <c r="HF212" s="10"/>
      <c r="HG212" s="10"/>
      <c r="HH212" s="10"/>
      <c r="HK212" s="10"/>
      <c r="HL212" s="10"/>
    </row>
    <row r="213" spans="1:220" x14ac:dyDescent="0.2">
      <c r="A213" t="s">
        <v>152</v>
      </c>
      <c r="D213" t="s">
        <v>465</v>
      </c>
      <c r="E213" t="s">
        <v>465</v>
      </c>
      <c r="CK213" s="10"/>
      <c r="CL213" s="10"/>
      <c r="CM213" s="10"/>
      <c r="CN213" s="10"/>
      <c r="CO213" s="10"/>
      <c r="CP213" s="10"/>
      <c r="DJ213" s="10"/>
      <c r="DK213" s="10"/>
      <c r="DL213" s="10"/>
      <c r="DM213" s="10"/>
      <c r="DN213" s="10"/>
      <c r="DO213" s="10"/>
      <c r="DQ213" s="10"/>
      <c r="DR213" s="10"/>
      <c r="DS213" s="10"/>
      <c r="DT213" s="10"/>
      <c r="DU213" s="10"/>
      <c r="DV213" s="10"/>
      <c r="DW213" s="10"/>
      <c r="DX213" s="10"/>
      <c r="DY213" s="10"/>
      <c r="DZ213" s="10"/>
      <c r="EA213" s="10"/>
      <c r="EB213" s="10"/>
      <c r="EC213" s="10"/>
      <c r="ED213" s="10"/>
      <c r="EE213" s="10"/>
      <c r="EJ213" s="10"/>
      <c r="EL213" s="10"/>
      <c r="EM213" s="10"/>
      <c r="EN213" s="10"/>
      <c r="EO213" s="10"/>
      <c r="EP213" s="10"/>
      <c r="EQ213" s="10"/>
      <c r="ER213" s="10"/>
      <c r="ES213" s="10"/>
      <c r="ET213" s="10"/>
      <c r="EU213" s="10"/>
      <c r="EV213" s="10"/>
      <c r="EW213" s="10"/>
      <c r="EX213" s="10"/>
      <c r="EZ213" s="10"/>
      <c r="FJ213" s="10"/>
      <c r="FK213" s="10"/>
      <c r="FQ213" s="10"/>
      <c r="FS213" s="10"/>
      <c r="FV213" s="10"/>
      <c r="FW213" s="10"/>
      <c r="FX213" s="10"/>
      <c r="FY213" s="10"/>
      <c r="GE213" s="10"/>
      <c r="GP213" s="10"/>
      <c r="GR213" s="10"/>
      <c r="GV213" s="10"/>
      <c r="GW213" s="10"/>
      <c r="GX213" s="10"/>
      <c r="GY213" s="10"/>
      <c r="HB213" s="10"/>
      <c r="HC213" s="10"/>
      <c r="HD213" s="10"/>
      <c r="HE213" s="10"/>
      <c r="HF213" s="10"/>
      <c r="HG213" s="10"/>
      <c r="HH213" s="10"/>
      <c r="HK213" s="10"/>
      <c r="HL213" s="10"/>
    </row>
    <row r="214" spans="1:220" x14ac:dyDescent="0.2">
      <c r="A214" t="s">
        <v>153</v>
      </c>
      <c r="D214" t="s">
        <v>470</v>
      </c>
      <c r="E214" t="s">
        <v>470</v>
      </c>
      <c r="CK214" s="10"/>
      <c r="CL214" s="10"/>
      <c r="CM214" s="10"/>
      <c r="CN214" s="10"/>
      <c r="CO214" s="10"/>
      <c r="CP214" s="10"/>
      <c r="DJ214" s="10"/>
      <c r="DK214" s="10"/>
      <c r="DL214" s="10"/>
      <c r="DM214" s="10"/>
      <c r="DN214" s="10"/>
      <c r="DO214" s="10"/>
      <c r="DQ214" s="10"/>
      <c r="DR214" s="10"/>
      <c r="DS214" s="10"/>
      <c r="DT214" s="10"/>
      <c r="DU214" s="10"/>
      <c r="DV214" s="10"/>
      <c r="DW214" s="10"/>
      <c r="DX214" s="10"/>
      <c r="DY214" s="10"/>
      <c r="DZ214" s="10"/>
      <c r="EA214" s="10"/>
      <c r="EB214" s="10"/>
      <c r="EC214" s="10"/>
      <c r="ED214" s="10"/>
      <c r="EE214" s="10"/>
      <c r="EJ214" s="10"/>
      <c r="EL214" s="10"/>
      <c r="EM214" s="10"/>
      <c r="EN214" s="10"/>
      <c r="EO214" s="10"/>
      <c r="EP214" s="10"/>
      <c r="EQ214" s="10"/>
      <c r="ER214" s="10"/>
      <c r="ES214" s="10"/>
      <c r="ET214" s="10"/>
      <c r="EU214" s="10"/>
      <c r="EV214" s="10"/>
      <c r="EW214" s="10"/>
      <c r="EX214" s="10"/>
      <c r="EZ214" s="10"/>
      <c r="FJ214" s="10"/>
      <c r="FK214" s="10"/>
      <c r="FQ214" s="10"/>
      <c r="FS214" s="10"/>
      <c r="FV214" s="10"/>
      <c r="FW214" s="10"/>
      <c r="FX214" s="10"/>
      <c r="FY214" s="10"/>
      <c r="GE214" s="10"/>
      <c r="GP214" s="10"/>
      <c r="GR214" s="10"/>
      <c r="GV214" s="10"/>
      <c r="GW214" s="10"/>
      <c r="GX214" s="10"/>
      <c r="GY214" s="10"/>
      <c r="HB214" s="10"/>
      <c r="HC214" s="10"/>
      <c r="HD214" s="10"/>
      <c r="HE214" s="10"/>
      <c r="HF214" s="10"/>
      <c r="HG214" s="10"/>
      <c r="HH214" s="10"/>
      <c r="HK214" s="10"/>
      <c r="HL214" s="10"/>
    </row>
    <row r="215" spans="1:220" x14ac:dyDescent="0.2">
      <c r="A215" t="s">
        <v>154</v>
      </c>
      <c r="CK215" s="10"/>
      <c r="CL215" s="10"/>
      <c r="CM215" s="10"/>
      <c r="CN215" s="10"/>
      <c r="CO215" s="10"/>
      <c r="CP215" s="10"/>
      <c r="DJ215" s="10"/>
      <c r="DK215" s="10"/>
      <c r="DL215" s="10"/>
      <c r="DM215" s="10"/>
      <c r="DN215" s="10"/>
      <c r="DO215" s="10"/>
      <c r="DQ215" s="10"/>
      <c r="DR215" s="10"/>
      <c r="DS215" s="10"/>
      <c r="DT215" s="10"/>
      <c r="DU215" s="10"/>
      <c r="DV215" s="10"/>
      <c r="DW215" s="10"/>
      <c r="DX215" s="10"/>
      <c r="DY215" s="10"/>
      <c r="DZ215" s="10"/>
      <c r="EA215" s="10"/>
      <c r="EB215" s="10"/>
      <c r="EC215" s="10"/>
      <c r="ED215" s="10"/>
      <c r="EE215" s="10"/>
      <c r="EJ215" s="10"/>
      <c r="EL215" s="10"/>
      <c r="EM215" s="10"/>
      <c r="EN215" s="10"/>
      <c r="EO215" s="10"/>
      <c r="EP215" s="10"/>
      <c r="EQ215" s="10"/>
      <c r="ER215" s="10"/>
      <c r="ES215" s="10"/>
      <c r="ET215" s="10"/>
      <c r="EU215" s="10"/>
      <c r="EV215" s="10"/>
      <c r="EW215" s="10"/>
      <c r="EX215" s="10"/>
      <c r="EZ215" s="10"/>
      <c r="FJ215" s="10"/>
      <c r="FK215" s="10"/>
      <c r="FQ215" s="10"/>
      <c r="FS215" s="10"/>
      <c r="FV215" s="10"/>
      <c r="FW215" s="10"/>
      <c r="FX215" s="10"/>
      <c r="FY215" s="10"/>
      <c r="GE215" s="10"/>
      <c r="GP215" s="10"/>
      <c r="GR215" s="10"/>
      <c r="GV215" s="10"/>
      <c r="GW215" s="10"/>
      <c r="GX215" s="10"/>
      <c r="GY215" s="10"/>
      <c r="HB215" s="10"/>
      <c r="HC215" s="10"/>
      <c r="HD215" s="10"/>
      <c r="HE215" s="10"/>
      <c r="HF215" s="10"/>
      <c r="HG215" s="10"/>
      <c r="HH215" s="10"/>
      <c r="HK215" s="10"/>
      <c r="HL215" s="10"/>
    </row>
    <row r="216" spans="1:220" x14ac:dyDescent="0.2">
      <c r="A216" t="s">
        <v>155</v>
      </c>
      <c r="D216" t="s">
        <v>470</v>
      </c>
      <c r="E216" t="s">
        <v>470</v>
      </c>
      <c r="CK216" s="10"/>
      <c r="CL216" s="10"/>
      <c r="CM216" s="10"/>
      <c r="CN216" s="10"/>
      <c r="CO216" s="10"/>
      <c r="CP216" s="10"/>
      <c r="DJ216" s="10"/>
      <c r="DK216" s="10"/>
      <c r="DL216" s="10"/>
      <c r="DM216" s="10"/>
      <c r="DN216" s="10"/>
      <c r="DO216" s="10"/>
      <c r="DQ216" s="10"/>
      <c r="DR216" s="10"/>
      <c r="DS216" s="10"/>
      <c r="DT216" s="10"/>
      <c r="DU216" s="10"/>
      <c r="DV216" s="10"/>
      <c r="DW216" s="10"/>
      <c r="DX216" s="10"/>
      <c r="DY216" s="10"/>
      <c r="DZ216" s="10"/>
      <c r="EA216" s="10"/>
      <c r="EB216" s="10"/>
      <c r="EC216" s="10"/>
      <c r="ED216" s="10"/>
      <c r="EE216" s="10"/>
      <c r="EJ216" s="10"/>
      <c r="EL216" s="10"/>
      <c r="EM216" s="10"/>
      <c r="EN216" s="10"/>
      <c r="EO216" s="10"/>
      <c r="EP216" s="10"/>
      <c r="EQ216" s="10"/>
      <c r="ER216" s="10"/>
      <c r="ES216" s="10"/>
      <c r="ET216" s="10"/>
      <c r="EU216" s="10"/>
      <c r="EV216" s="10"/>
      <c r="EW216" s="10"/>
      <c r="EX216" s="10"/>
      <c r="EZ216" s="10"/>
      <c r="FJ216" s="10"/>
      <c r="FK216" s="10"/>
      <c r="FQ216" s="10"/>
      <c r="FS216" s="10"/>
      <c r="FV216" s="10"/>
      <c r="FW216" s="10"/>
      <c r="FX216" s="10"/>
      <c r="FY216" s="10"/>
      <c r="GE216" s="10"/>
      <c r="GP216" s="10"/>
      <c r="GR216" s="10"/>
      <c r="GV216" s="10"/>
      <c r="GW216" s="10"/>
      <c r="GX216" s="10"/>
      <c r="GY216" s="10"/>
      <c r="HB216" s="10"/>
      <c r="HC216" s="10"/>
      <c r="HD216" s="10"/>
      <c r="HE216" s="10"/>
      <c r="HF216" s="10"/>
      <c r="HG216" s="10"/>
      <c r="HH216" s="10"/>
      <c r="HK216" s="10"/>
      <c r="HL216" s="10"/>
    </row>
    <row r="217" spans="1:220" x14ac:dyDescent="0.2">
      <c r="A217" t="s">
        <v>156</v>
      </c>
      <c r="D217" t="s">
        <v>465</v>
      </c>
      <c r="E217" t="s">
        <v>465</v>
      </c>
      <c r="CK217" s="10"/>
      <c r="CL217" s="10"/>
      <c r="CM217" s="10"/>
      <c r="CN217" s="10"/>
      <c r="CO217" s="10"/>
      <c r="CP217" s="10"/>
      <c r="DJ217" s="10"/>
      <c r="DK217" s="10"/>
      <c r="DL217" s="10"/>
      <c r="DM217" s="10"/>
      <c r="DN217" s="10"/>
      <c r="DO217" s="10"/>
      <c r="DQ217" s="10"/>
      <c r="DR217" s="10"/>
      <c r="DS217" s="10"/>
      <c r="DT217" s="10"/>
      <c r="DU217" s="10"/>
      <c r="DV217" s="10"/>
      <c r="DW217" s="10"/>
      <c r="DX217" s="10"/>
      <c r="DY217" s="10"/>
      <c r="DZ217" s="10"/>
      <c r="EA217" s="10"/>
      <c r="EB217" s="10"/>
      <c r="EC217" s="10"/>
      <c r="ED217" s="10"/>
      <c r="EE217" s="10"/>
      <c r="EJ217" s="10"/>
      <c r="EL217" s="10"/>
      <c r="EM217" s="10"/>
      <c r="EN217" s="10"/>
      <c r="EO217" s="10"/>
      <c r="EP217" s="10"/>
      <c r="EQ217" s="10"/>
      <c r="ER217" s="10"/>
      <c r="ES217" s="10"/>
      <c r="ET217" s="10"/>
      <c r="EU217" s="10"/>
      <c r="EV217" s="10"/>
      <c r="EW217" s="10"/>
      <c r="EX217" s="10"/>
      <c r="EZ217" s="10"/>
      <c r="FJ217" s="10"/>
      <c r="FK217" s="10"/>
      <c r="FQ217" s="10"/>
      <c r="FS217" s="10"/>
      <c r="FV217" s="10"/>
      <c r="FW217" s="10"/>
      <c r="FX217" s="10"/>
      <c r="FY217" s="10"/>
      <c r="GE217" s="10"/>
      <c r="GP217" s="10"/>
      <c r="GR217" s="10"/>
      <c r="GV217" s="10"/>
      <c r="GW217" s="10"/>
      <c r="GX217" s="10"/>
      <c r="GY217" s="10"/>
      <c r="HB217" s="10"/>
      <c r="HC217" s="10"/>
      <c r="HD217" s="10"/>
      <c r="HE217" s="10"/>
      <c r="HF217" s="10"/>
      <c r="HG217" s="10"/>
      <c r="HH217" s="10"/>
      <c r="HK217" s="10"/>
      <c r="HL217" s="10"/>
    </row>
    <row r="218" spans="1:220" x14ac:dyDescent="0.2">
      <c r="A218" t="s">
        <v>157</v>
      </c>
      <c r="D218" t="s">
        <v>470</v>
      </c>
      <c r="E218" t="s">
        <v>470</v>
      </c>
      <c r="CK218" s="10"/>
      <c r="CL218" s="10"/>
      <c r="CM218" s="10"/>
      <c r="CN218" s="10"/>
      <c r="CO218" s="10"/>
      <c r="CP218" s="10"/>
      <c r="DJ218" s="10"/>
      <c r="DK218" s="10"/>
      <c r="DL218" s="10"/>
      <c r="DM218" s="10"/>
      <c r="DN218" s="10"/>
      <c r="DO218" s="10"/>
      <c r="DQ218" s="10"/>
      <c r="DR218" s="10"/>
      <c r="DS218" s="10"/>
      <c r="DT218" s="10"/>
      <c r="DU218" s="10"/>
      <c r="DV218" s="10"/>
      <c r="DW218" s="10"/>
      <c r="DX218" s="10"/>
      <c r="DY218" s="10"/>
      <c r="DZ218" s="10"/>
      <c r="EA218" s="10"/>
      <c r="EB218" s="10"/>
      <c r="EC218" s="10"/>
      <c r="ED218" s="10"/>
      <c r="EE218" s="10"/>
      <c r="EJ218" s="10"/>
      <c r="EL218" s="10"/>
      <c r="EM218" s="10"/>
      <c r="EN218" s="10"/>
      <c r="EO218" s="10"/>
      <c r="EP218" s="10"/>
      <c r="EQ218" s="10"/>
      <c r="ER218" s="10"/>
      <c r="ES218" s="10"/>
      <c r="ET218" s="10"/>
      <c r="EU218" s="10"/>
      <c r="EV218" s="10"/>
      <c r="EW218" s="10"/>
      <c r="EX218" s="10"/>
      <c r="EZ218" s="10"/>
      <c r="FJ218" s="10"/>
      <c r="FK218" s="10"/>
      <c r="FQ218" s="10"/>
      <c r="FS218" s="10"/>
      <c r="FV218" s="10"/>
      <c r="FW218" s="10"/>
      <c r="FX218" s="10"/>
      <c r="FY218" s="10"/>
      <c r="GE218" s="10"/>
      <c r="GP218" s="10"/>
      <c r="GR218" s="10"/>
      <c r="GV218" s="10"/>
      <c r="GW218" s="10"/>
      <c r="GX218" s="10"/>
      <c r="GY218" s="10"/>
      <c r="HB218" s="10"/>
      <c r="HC218" s="10"/>
      <c r="HD218" s="10"/>
      <c r="HE218" s="10"/>
      <c r="HF218" s="10"/>
      <c r="HG218" s="10"/>
      <c r="HH218" s="10"/>
      <c r="HK218" s="10"/>
      <c r="HL218" s="10"/>
    </row>
    <row r="219" spans="1:220" x14ac:dyDescent="0.2">
      <c r="A219" t="s">
        <v>158</v>
      </c>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c r="BJ219" s="10"/>
      <c r="BK219" s="10"/>
      <c r="BL219" s="10"/>
      <c r="BM219" s="10"/>
      <c r="BN219" s="10"/>
      <c r="BO219" s="10"/>
      <c r="BP219" s="10"/>
      <c r="BQ219" s="10"/>
      <c r="BR219" s="10"/>
      <c r="BS219" s="10"/>
      <c r="BT219" s="10"/>
      <c r="BU219" s="10"/>
      <c r="BV219" s="10"/>
      <c r="BW219" s="10"/>
      <c r="BX219" s="10"/>
      <c r="BY219" s="10"/>
      <c r="BZ219" s="10"/>
      <c r="CA219" s="10"/>
      <c r="CK219" s="10"/>
      <c r="CL219" s="10"/>
      <c r="CM219" s="10"/>
      <c r="CN219" s="10"/>
      <c r="CO219" s="10"/>
      <c r="CP219" s="10"/>
      <c r="DJ219" s="10"/>
      <c r="DK219" s="10"/>
      <c r="DL219" s="10"/>
      <c r="DM219" s="10"/>
      <c r="DN219" s="10"/>
      <c r="DO219" s="10"/>
      <c r="DQ219" s="10"/>
      <c r="DR219" s="10"/>
      <c r="DS219" s="10"/>
      <c r="DT219" s="10"/>
      <c r="DU219" s="10"/>
      <c r="DV219" s="10"/>
      <c r="DW219" s="10"/>
      <c r="DX219" s="10"/>
      <c r="DY219" s="10"/>
      <c r="DZ219" s="10"/>
      <c r="EA219" s="10"/>
      <c r="EB219" s="10"/>
      <c r="EC219" s="10"/>
      <c r="ED219" s="10"/>
      <c r="EE219" s="10"/>
      <c r="EJ219" s="10"/>
      <c r="EL219" s="10"/>
      <c r="EM219" s="10"/>
      <c r="EN219" s="10"/>
      <c r="EO219" s="10"/>
      <c r="EP219" s="10"/>
      <c r="EQ219" s="10"/>
      <c r="ER219" s="10"/>
      <c r="ES219" s="10"/>
      <c r="ET219" s="10"/>
      <c r="EU219" s="10"/>
      <c r="EV219" s="10"/>
      <c r="EW219" s="10"/>
      <c r="EX219" s="10"/>
      <c r="EZ219" s="10"/>
      <c r="FJ219" s="10"/>
      <c r="FK219" s="10"/>
      <c r="FQ219" s="10"/>
      <c r="FS219" s="10"/>
      <c r="FV219" s="10"/>
      <c r="FW219" s="10"/>
      <c r="FX219" s="10"/>
      <c r="FY219" s="10"/>
      <c r="GE219" s="10"/>
      <c r="GP219" s="10"/>
      <c r="GR219" s="10"/>
      <c r="GV219" s="10"/>
      <c r="GW219" s="10"/>
      <c r="GX219" s="10"/>
      <c r="GY219" s="10"/>
      <c r="HB219" s="10"/>
      <c r="HC219" s="10"/>
      <c r="HD219" s="10"/>
      <c r="HE219" s="10"/>
      <c r="HF219" s="10"/>
      <c r="HG219" s="10"/>
      <c r="HH219" s="10"/>
      <c r="HK219" s="10"/>
      <c r="HL219" s="10"/>
    </row>
    <row r="220" spans="1:220" x14ac:dyDescent="0.2">
      <c r="A220" t="s">
        <v>159</v>
      </c>
      <c r="D220" t="s">
        <v>470</v>
      </c>
      <c r="E220" s="18" t="s">
        <v>470</v>
      </c>
      <c r="F220" s="18"/>
      <c r="G220" s="18"/>
      <c r="H220" s="18"/>
      <c r="I220" s="18"/>
      <c r="J220" s="18"/>
      <c r="K220" s="18"/>
      <c r="L220" s="18"/>
      <c r="CK220" s="10"/>
      <c r="CL220" s="10"/>
      <c r="CM220" s="10"/>
      <c r="CN220" s="10"/>
      <c r="CO220" s="10"/>
      <c r="CP220" s="10"/>
      <c r="DJ220" s="10"/>
      <c r="DK220" s="10"/>
      <c r="DL220" s="10"/>
      <c r="DM220" s="10"/>
      <c r="DN220" s="10"/>
      <c r="DO220" s="10"/>
      <c r="DQ220" s="10"/>
      <c r="DR220" s="10"/>
      <c r="DS220" s="10"/>
      <c r="DT220" s="10"/>
      <c r="DU220" s="10"/>
      <c r="DV220" s="10"/>
      <c r="DW220" s="10"/>
      <c r="DX220" s="10"/>
      <c r="DY220" s="10"/>
      <c r="DZ220" s="10"/>
      <c r="EA220" s="10"/>
      <c r="EB220" s="10"/>
      <c r="EC220" s="10"/>
      <c r="ED220" s="10"/>
      <c r="EE220" s="10"/>
      <c r="EJ220" s="10"/>
      <c r="EL220" s="10"/>
      <c r="EM220" s="10"/>
      <c r="EN220" s="10"/>
      <c r="EO220" s="10"/>
      <c r="EP220" s="10"/>
      <c r="EQ220" s="10"/>
      <c r="ER220" s="10"/>
      <c r="ES220" s="10"/>
      <c r="ET220" s="10"/>
      <c r="EU220" s="10"/>
      <c r="EV220" s="10"/>
      <c r="EW220" s="10"/>
      <c r="EX220" s="10"/>
      <c r="EZ220" s="10"/>
      <c r="FJ220" s="10"/>
      <c r="FK220" s="10"/>
      <c r="FQ220" s="10"/>
      <c r="FS220" s="10"/>
      <c r="FV220" s="10"/>
      <c r="FW220" s="10"/>
      <c r="FX220" s="10"/>
      <c r="FY220" s="10"/>
      <c r="GE220" s="10"/>
      <c r="GP220" s="10"/>
      <c r="GR220" s="10"/>
      <c r="GV220" s="10"/>
      <c r="GW220" s="10"/>
      <c r="GX220" s="10"/>
      <c r="GY220" s="10"/>
      <c r="HB220" s="10"/>
      <c r="HC220" s="10"/>
      <c r="HD220" s="10"/>
      <c r="HE220" s="10"/>
      <c r="HF220" s="10"/>
      <c r="HG220" s="10"/>
      <c r="HH220" s="10"/>
      <c r="HK220" s="10"/>
      <c r="HL220" s="10"/>
    </row>
    <row r="221" spans="1:220" x14ac:dyDescent="0.2">
      <c r="A221" t="s">
        <v>160</v>
      </c>
      <c r="D221" t="s">
        <v>465</v>
      </c>
      <c r="E221" t="s">
        <v>465</v>
      </c>
      <c r="CK221" s="10"/>
      <c r="CL221" s="10"/>
      <c r="CM221" s="10"/>
      <c r="CN221" s="10"/>
      <c r="CO221" s="10"/>
      <c r="CP221" s="10"/>
      <c r="DJ221" s="10"/>
      <c r="DK221" s="10"/>
      <c r="DL221" s="10"/>
      <c r="DM221" s="10"/>
      <c r="DN221" s="10"/>
      <c r="DO221" s="10"/>
      <c r="DQ221" s="10"/>
      <c r="DR221" s="10"/>
      <c r="DS221" s="10"/>
      <c r="DT221" s="10"/>
      <c r="DU221" s="10"/>
      <c r="DV221" s="10"/>
      <c r="DW221" s="10"/>
      <c r="DX221" s="10"/>
      <c r="DY221" s="10"/>
      <c r="DZ221" s="10"/>
      <c r="EA221" s="10"/>
      <c r="EB221" s="10"/>
      <c r="EC221" s="10"/>
      <c r="ED221" s="10"/>
      <c r="EE221" s="10"/>
      <c r="EJ221" s="10"/>
      <c r="EL221" s="10"/>
      <c r="EM221" s="10"/>
      <c r="EN221" s="10"/>
      <c r="EO221" s="10"/>
      <c r="EP221" s="10"/>
      <c r="EQ221" s="10"/>
      <c r="ER221" s="10"/>
      <c r="ES221" s="10"/>
      <c r="ET221" s="10"/>
      <c r="EU221" s="10"/>
      <c r="EV221" s="10"/>
      <c r="EW221" s="10"/>
      <c r="EX221" s="10"/>
      <c r="EZ221" s="10"/>
      <c r="FJ221" s="10"/>
      <c r="FK221" s="10"/>
      <c r="FQ221" s="10"/>
      <c r="FS221" s="10"/>
      <c r="FV221" s="10"/>
      <c r="FW221" s="10"/>
      <c r="FX221" s="10"/>
      <c r="FY221" s="10"/>
      <c r="GE221" s="10"/>
      <c r="GP221" s="10"/>
      <c r="GR221" s="10"/>
      <c r="GV221" s="10"/>
      <c r="GW221" s="10"/>
      <c r="GX221" s="10"/>
      <c r="GY221" s="10"/>
      <c r="HB221" s="10"/>
      <c r="HC221" s="10"/>
      <c r="HD221" s="10"/>
      <c r="HE221" s="10"/>
      <c r="HF221" s="10"/>
      <c r="HG221" s="10"/>
      <c r="HH221" s="10"/>
      <c r="HK221" s="10"/>
      <c r="HL221" s="10"/>
    </row>
    <row r="222" spans="1:220" x14ac:dyDescent="0.2">
      <c r="A222" t="s">
        <v>37</v>
      </c>
      <c r="D222" t="s">
        <v>484</v>
      </c>
      <c r="E222" t="s">
        <v>484</v>
      </c>
      <c r="CK222" s="10"/>
      <c r="CL222" s="10"/>
      <c r="CM222" s="10"/>
      <c r="CN222" s="10"/>
      <c r="CO222" s="10"/>
      <c r="CP222" s="10"/>
      <c r="DJ222" s="10"/>
      <c r="DK222" s="10"/>
      <c r="DL222" s="10"/>
      <c r="DM222" s="10"/>
      <c r="DN222" s="10"/>
      <c r="DO222" s="10"/>
      <c r="DQ222" s="10"/>
      <c r="DR222" s="10"/>
      <c r="DS222" s="10"/>
      <c r="DT222" s="10"/>
      <c r="DU222" s="10"/>
      <c r="DV222" s="10"/>
      <c r="DW222" s="10"/>
      <c r="DX222" s="10"/>
      <c r="DY222" s="10"/>
      <c r="DZ222" s="10"/>
      <c r="EA222" s="10"/>
      <c r="EB222" s="10"/>
      <c r="EC222" s="10"/>
      <c r="ED222" s="10"/>
      <c r="EE222" s="10"/>
      <c r="EJ222" s="10"/>
      <c r="EL222" s="10"/>
      <c r="EM222" s="10"/>
      <c r="EN222" s="10"/>
      <c r="EO222" s="10"/>
      <c r="EP222" s="10"/>
      <c r="EQ222" s="10"/>
      <c r="ER222" s="10"/>
      <c r="ES222" s="10"/>
      <c r="ET222" s="10"/>
      <c r="EU222" s="10"/>
      <c r="EV222" s="10"/>
      <c r="EW222" s="10"/>
      <c r="EX222" s="10"/>
      <c r="EZ222" s="10"/>
      <c r="FJ222" s="10"/>
      <c r="FK222" s="10"/>
      <c r="FQ222" s="10"/>
      <c r="FS222" s="10"/>
      <c r="FV222" s="10"/>
      <c r="FW222" s="10"/>
      <c r="FX222" s="10"/>
      <c r="FY222" s="10"/>
      <c r="GE222" s="10"/>
      <c r="GP222" s="10"/>
      <c r="GR222" s="10"/>
      <c r="GV222" s="10"/>
      <c r="GW222" s="10"/>
      <c r="GX222" s="10"/>
      <c r="GY222" s="10"/>
      <c r="HB222" s="10"/>
      <c r="HC222" s="10"/>
      <c r="HD222" s="10"/>
      <c r="HE222" s="10"/>
      <c r="HF222" s="10"/>
      <c r="HG222" s="10"/>
      <c r="HH222" s="10"/>
      <c r="HK222" s="10"/>
      <c r="HL222" s="10"/>
    </row>
    <row r="223" spans="1:220" x14ac:dyDescent="0.2">
      <c r="A223" t="s">
        <v>38</v>
      </c>
      <c r="D223" t="s">
        <v>485</v>
      </c>
      <c r="E223" t="s">
        <v>485</v>
      </c>
      <c r="CK223" s="10"/>
      <c r="CL223" s="10"/>
      <c r="CM223" s="10"/>
      <c r="CN223" s="10"/>
      <c r="CO223" s="10"/>
      <c r="CP223" s="10"/>
      <c r="DJ223" s="10"/>
      <c r="DK223" s="10"/>
      <c r="DL223" s="10"/>
      <c r="DM223" s="10"/>
      <c r="DN223" s="10"/>
      <c r="DO223" s="10"/>
      <c r="DQ223" s="10"/>
      <c r="DR223" s="10"/>
      <c r="DS223" s="10"/>
      <c r="DT223" s="10"/>
      <c r="DU223" s="10"/>
      <c r="DV223" s="10"/>
      <c r="DW223" s="10"/>
      <c r="DX223" s="10"/>
      <c r="DY223" s="10"/>
      <c r="DZ223" s="10"/>
      <c r="EA223" s="10"/>
      <c r="EB223" s="10"/>
      <c r="EC223" s="10"/>
      <c r="ED223" s="10"/>
      <c r="EE223" s="10"/>
      <c r="EJ223" s="10"/>
      <c r="EL223" s="10"/>
      <c r="EM223" s="10"/>
      <c r="EN223" s="10"/>
      <c r="EO223" s="10"/>
      <c r="EP223" s="10"/>
      <c r="EQ223" s="10"/>
      <c r="ER223" s="10"/>
      <c r="ES223" s="10"/>
      <c r="ET223" s="10"/>
      <c r="EU223" s="10"/>
      <c r="EV223" s="10"/>
      <c r="EW223" s="10"/>
      <c r="EX223" s="10"/>
      <c r="EZ223" s="10"/>
      <c r="FJ223" s="10"/>
      <c r="FK223" s="10"/>
      <c r="FQ223" s="10"/>
      <c r="FS223" s="10"/>
      <c r="FV223" s="10"/>
      <c r="FW223" s="10"/>
      <c r="FX223" s="10"/>
      <c r="FY223" s="10"/>
      <c r="GE223" s="10"/>
      <c r="GP223" s="10"/>
      <c r="GR223" s="10"/>
      <c r="GV223" s="10"/>
      <c r="GW223" s="10"/>
      <c r="GX223" s="10"/>
      <c r="GY223" s="10"/>
      <c r="HB223" s="10"/>
      <c r="HC223" s="10"/>
      <c r="HD223" s="10"/>
      <c r="HE223" s="10"/>
      <c r="HF223" s="10"/>
      <c r="HG223" s="10"/>
      <c r="HH223" s="10"/>
      <c r="HK223" s="10"/>
      <c r="HL223" s="10"/>
    </row>
    <row r="224" spans="1:220" x14ac:dyDescent="0.2">
      <c r="A224" t="s">
        <v>29</v>
      </c>
      <c r="D224">
        <v>500</v>
      </c>
      <c r="E224" s="18">
        <v>500</v>
      </c>
      <c r="H224" s="18"/>
      <c r="CK224" s="10"/>
      <c r="CL224" s="10"/>
      <c r="CM224" s="10"/>
      <c r="CN224" s="10"/>
      <c r="CO224" s="10"/>
      <c r="CP224" s="10"/>
      <c r="DJ224" s="10"/>
      <c r="DK224" s="10"/>
      <c r="DL224" s="10"/>
      <c r="DM224" s="10"/>
      <c r="DN224" s="10"/>
      <c r="DO224" s="10"/>
      <c r="DQ224" s="10"/>
      <c r="DR224" s="10"/>
      <c r="DS224" s="10"/>
      <c r="DT224" s="10"/>
      <c r="DU224" s="10"/>
      <c r="DV224" s="10"/>
      <c r="DW224" s="10"/>
      <c r="DX224" s="10"/>
      <c r="DY224" s="10"/>
      <c r="DZ224" s="10"/>
      <c r="EA224" s="10"/>
      <c r="EB224" s="10"/>
      <c r="EC224" s="10"/>
      <c r="ED224" s="10"/>
      <c r="EE224" s="10"/>
      <c r="EJ224" s="10"/>
      <c r="EL224" s="10"/>
      <c r="EM224" s="10"/>
      <c r="EN224" s="10"/>
      <c r="EO224" s="10"/>
      <c r="EP224" s="10"/>
      <c r="EQ224" s="10"/>
      <c r="ER224" s="10"/>
      <c r="ES224" s="10"/>
      <c r="ET224" s="10"/>
      <c r="EU224" s="10"/>
      <c r="EV224" s="10"/>
      <c r="EW224" s="10"/>
      <c r="EX224" s="10"/>
      <c r="EZ224" s="10"/>
      <c r="FJ224" s="10"/>
      <c r="FK224" s="10"/>
      <c r="FQ224" s="10"/>
      <c r="FS224" s="10"/>
      <c r="FV224" s="10"/>
      <c r="FW224" s="10"/>
      <c r="FX224" s="10"/>
      <c r="FY224" s="10"/>
      <c r="GE224" s="10"/>
      <c r="GP224" s="10"/>
      <c r="GR224" s="10"/>
      <c r="GV224" s="10"/>
      <c r="GW224" s="10"/>
      <c r="GX224" s="10"/>
      <c r="GY224" s="10"/>
      <c r="HB224" s="10"/>
      <c r="HC224" s="10"/>
      <c r="HD224" s="10"/>
      <c r="HE224" s="10"/>
      <c r="HF224" s="10"/>
      <c r="HG224" s="10"/>
      <c r="HH224" s="10"/>
      <c r="HK224" s="10"/>
      <c r="HL224" s="10"/>
    </row>
    <row r="225" spans="1:220" x14ac:dyDescent="0.2">
      <c r="A225" t="s">
        <v>30</v>
      </c>
      <c r="D225">
        <v>200</v>
      </c>
      <c r="E225">
        <v>200</v>
      </c>
      <c r="CK225" s="10"/>
      <c r="CL225" s="10"/>
      <c r="CM225" s="10"/>
      <c r="CN225" s="10"/>
      <c r="CO225" s="10"/>
      <c r="CP225" s="10"/>
      <c r="DJ225" s="10"/>
      <c r="DK225" s="10"/>
      <c r="DL225" s="10"/>
      <c r="DM225" s="10"/>
      <c r="DN225" s="10"/>
      <c r="DO225" s="10"/>
      <c r="DQ225" s="10"/>
      <c r="DR225" s="10"/>
      <c r="DS225" s="10"/>
      <c r="DT225" s="10"/>
      <c r="DU225" s="10"/>
      <c r="DV225" s="10"/>
      <c r="DW225" s="10"/>
      <c r="DX225" s="10"/>
      <c r="DY225" s="10"/>
      <c r="DZ225" s="10"/>
      <c r="EA225" s="10"/>
      <c r="EB225" s="10"/>
      <c r="EC225" s="10"/>
      <c r="ED225" s="10"/>
      <c r="EE225" s="10"/>
      <c r="EJ225" s="10"/>
      <c r="EL225" s="10"/>
      <c r="EM225" s="10"/>
      <c r="EN225" s="10"/>
      <c r="EO225" s="10"/>
      <c r="EP225" s="10"/>
      <c r="EQ225" s="10"/>
      <c r="ER225" s="10"/>
      <c r="ES225" s="10"/>
      <c r="ET225" s="10"/>
      <c r="EU225" s="10"/>
      <c r="EV225" s="10"/>
      <c r="EW225" s="10"/>
      <c r="EX225" s="10"/>
      <c r="EZ225" s="10"/>
      <c r="FJ225" s="10"/>
      <c r="FK225" s="10"/>
      <c r="FQ225" s="10"/>
      <c r="FS225" s="10"/>
      <c r="FV225" s="10"/>
      <c r="FW225" s="10"/>
      <c r="FX225" s="10"/>
      <c r="FY225" s="10"/>
      <c r="GE225" s="10"/>
      <c r="GP225" s="10"/>
      <c r="GR225" s="10"/>
      <c r="GV225" s="10"/>
      <c r="GW225" s="10"/>
      <c r="GX225" s="10"/>
      <c r="GY225" s="10"/>
      <c r="HB225" s="10"/>
      <c r="HC225" s="10"/>
      <c r="HD225" s="10"/>
      <c r="HE225" s="10"/>
      <c r="HF225" s="10"/>
      <c r="HG225" s="10"/>
      <c r="HH225" s="10"/>
      <c r="HK225" s="10"/>
      <c r="HL225" s="10"/>
    </row>
    <row r="226" spans="1:220" x14ac:dyDescent="0.2">
      <c r="A226" t="s">
        <v>31</v>
      </c>
      <c r="D226">
        <v>0</v>
      </c>
      <c r="E226">
        <v>0</v>
      </c>
      <c r="CK226" s="10"/>
      <c r="CL226" s="10"/>
      <c r="CM226" s="10"/>
      <c r="CN226" s="10"/>
      <c r="CO226" s="10"/>
      <c r="CP226" s="10"/>
      <c r="DJ226" s="10"/>
      <c r="DK226" s="10"/>
      <c r="DL226" s="10"/>
      <c r="DM226" s="10"/>
      <c r="DN226" s="10"/>
      <c r="DO226" s="10"/>
      <c r="DQ226" s="10"/>
      <c r="DR226" s="10"/>
      <c r="DS226" s="10"/>
      <c r="DT226" s="10"/>
      <c r="DU226" s="10"/>
      <c r="DV226" s="10"/>
      <c r="DW226" s="10"/>
      <c r="DX226" s="10"/>
      <c r="DY226" s="10"/>
      <c r="DZ226" s="10"/>
      <c r="EA226" s="10"/>
      <c r="EB226" s="10"/>
      <c r="EC226" s="10"/>
      <c r="ED226" s="10"/>
      <c r="EE226" s="10"/>
      <c r="EJ226" s="10"/>
      <c r="EL226" s="10"/>
      <c r="EM226" s="10"/>
      <c r="EN226" s="10"/>
      <c r="EO226" s="10"/>
      <c r="EP226" s="10"/>
      <c r="EQ226" s="10"/>
      <c r="ER226" s="10"/>
      <c r="ES226" s="10"/>
      <c r="ET226" s="10"/>
      <c r="EU226" s="10"/>
      <c r="EV226" s="10"/>
      <c r="EW226" s="10"/>
      <c r="EX226" s="10"/>
      <c r="EZ226" s="10"/>
      <c r="FJ226" s="10"/>
      <c r="FK226" s="10"/>
      <c r="FQ226" s="10"/>
      <c r="FS226" s="10"/>
      <c r="FV226" s="10"/>
      <c r="FW226" s="10"/>
      <c r="FX226" s="10"/>
      <c r="FY226" s="10"/>
      <c r="GE226" s="10"/>
      <c r="GP226" s="10"/>
      <c r="GR226" s="10"/>
      <c r="GV226" s="10"/>
      <c r="GW226" s="10"/>
      <c r="GX226" s="10"/>
      <c r="GY226" s="10"/>
      <c r="HB226" s="10"/>
      <c r="HC226" s="10"/>
      <c r="HD226" s="10"/>
      <c r="HE226" s="10"/>
      <c r="HF226" s="10"/>
      <c r="HG226" s="10"/>
      <c r="HH226" s="10"/>
      <c r="HK226" s="10"/>
      <c r="HL226" s="10"/>
    </row>
    <row r="227" spans="1:220" x14ac:dyDescent="0.2">
      <c r="A227" t="s">
        <v>32</v>
      </c>
      <c r="D227">
        <v>4100</v>
      </c>
      <c r="E227" s="18">
        <v>4100</v>
      </c>
      <c r="G227" s="18"/>
      <c r="CK227" s="10"/>
      <c r="CL227" s="10"/>
      <c r="CM227" s="10"/>
      <c r="CN227" s="10"/>
      <c r="CO227" s="10"/>
      <c r="CP227" s="10"/>
      <c r="DJ227" s="10"/>
      <c r="DK227" s="10"/>
      <c r="DL227" s="10"/>
      <c r="DM227" s="10"/>
      <c r="DN227" s="10"/>
      <c r="DO227" s="10"/>
      <c r="DQ227" s="10"/>
      <c r="DR227" s="10"/>
      <c r="DS227" s="10"/>
      <c r="DT227" s="10"/>
      <c r="DU227" s="10"/>
      <c r="DV227" s="10"/>
      <c r="DW227" s="10"/>
      <c r="DX227" s="10"/>
      <c r="DY227" s="10"/>
      <c r="DZ227" s="10"/>
      <c r="EA227" s="10"/>
      <c r="EB227" s="10"/>
      <c r="EC227" s="10"/>
      <c r="ED227" s="10"/>
      <c r="EE227" s="10"/>
      <c r="EJ227" s="10"/>
      <c r="EL227" s="10"/>
      <c r="EM227" s="10"/>
      <c r="EN227" s="10"/>
      <c r="EO227" s="10"/>
      <c r="EP227" s="10"/>
      <c r="EQ227" s="10"/>
      <c r="ER227" s="10"/>
      <c r="ES227" s="10"/>
      <c r="ET227" s="10"/>
      <c r="EU227" s="10"/>
      <c r="EV227" s="10"/>
      <c r="EW227" s="10"/>
      <c r="EX227" s="10"/>
      <c r="EZ227" s="10"/>
      <c r="FJ227" s="10"/>
      <c r="FK227" s="10"/>
      <c r="FQ227" s="10"/>
      <c r="FS227" s="10"/>
      <c r="FV227" s="10"/>
      <c r="FW227" s="10"/>
      <c r="FX227" s="10"/>
      <c r="FY227" s="10"/>
      <c r="GE227" s="10"/>
      <c r="GP227" s="10"/>
      <c r="GR227" s="10"/>
      <c r="GV227" s="10"/>
      <c r="GW227" s="10"/>
      <c r="GX227" s="10"/>
      <c r="GY227" s="10"/>
      <c r="HB227" s="10"/>
      <c r="HC227" s="10"/>
      <c r="HD227" s="10"/>
      <c r="HE227" s="10"/>
      <c r="HF227" s="10"/>
      <c r="HG227" s="10"/>
      <c r="HH227" s="10"/>
      <c r="HK227" s="10"/>
      <c r="HL227" s="10"/>
    </row>
    <row r="228" spans="1:220" x14ac:dyDescent="0.2">
      <c r="A228" t="s">
        <v>33</v>
      </c>
      <c r="D228">
        <v>800</v>
      </c>
      <c r="E228">
        <v>800</v>
      </c>
      <c r="G228" s="18"/>
      <c r="I228" s="18"/>
      <c r="CK228" s="10"/>
      <c r="CL228" s="10"/>
      <c r="CM228" s="10"/>
      <c r="CN228" s="10"/>
      <c r="CO228" s="10"/>
      <c r="CP228" s="10"/>
      <c r="DJ228" s="10"/>
      <c r="DK228" s="10"/>
      <c r="DL228" s="10"/>
      <c r="DM228" s="10"/>
      <c r="DN228" s="10"/>
      <c r="DO228" s="10"/>
      <c r="DQ228" s="10"/>
      <c r="DR228" s="10"/>
      <c r="DS228" s="10"/>
      <c r="DT228" s="10"/>
      <c r="DU228" s="10"/>
      <c r="DV228" s="10"/>
      <c r="DW228" s="10"/>
      <c r="DX228" s="10"/>
      <c r="DY228" s="10"/>
      <c r="DZ228" s="10"/>
      <c r="EA228" s="10"/>
      <c r="EB228" s="10"/>
      <c r="EC228" s="10"/>
      <c r="ED228" s="10"/>
      <c r="EE228" s="10"/>
      <c r="EJ228" s="10"/>
      <c r="EL228" s="10"/>
      <c r="EM228" s="10"/>
      <c r="EN228" s="10"/>
      <c r="EO228" s="10"/>
      <c r="EP228" s="10"/>
      <c r="EQ228" s="10"/>
      <c r="ER228" s="10"/>
      <c r="ES228" s="10"/>
      <c r="ET228" s="10"/>
      <c r="EU228" s="10"/>
      <c r="EV228" s="10"/>
      <c r="EW228" s="10"/>
      <c r="EX228" s="10"/>
      <c r="EZ228" s="10"/>
      <c r="FJ228" s="10"/>
      <c r="FK228" s="10"/>
      <c r="FQ228" s="10"/>
      <c r="FS228" s="10"/>
      <c r="FV228" s="10"/>
      <c r="FW228" s="10"/>
      <c r="FX228" s="10"/>
      <c r="FY228" s="10"/>
      <c r="GE228" s="10"/>
      <c r="GP228" s="10"/>
      <c r="GR228" s="10"/>
      <c r="GV228" s="10"/>
      <c r="GW228" s="10"/>
      <c r="GX228" s="10"/>
      <c r="GY228" s="10"/>
      <c r="HB228" s="10"/>
      <c r="HC228" s="10"/>
      <c r="HD228" s="10"/>
      <c r="HE228" s="10"/>
      <c r="HF228" s="10"/>
      <c r="HG228" s="10"/>
      <c r="HH228" s="10"/>
      <c r="HK228" s="10"/>
      <c r="HL228" s="10"/>
    </row>
    <row r="229" spans="1:220" x14ac:dyDescent="0.2">
      <c r="A229" t="s">
        <v>34</v>
      </c>
      <c r="D229">
        <v>0</v>
      </c>
      <c r="E229">
        <v>0</v>
      </c>
      <c r="CK229" s="10"/>
      <c r="CL229" s="10"/>
      <c r="CM229" s="10"/>
      <c r="CN229" s="10"/>
      <c r="CO229" s="10"/>
      <c r="CP229" s="10"/>
      <c r="DJ229" s="10"/>
      <c r="DK229" s="10"/>
      <c r="DL229" s="10"/>
      <c r="DM229" s="10"/>
      <c r="DN229" s="10"/>
      <c r="DO229" s="10"/>
      <c r="DQ229" s="10"/>
      <c r="DR229" s="10"/>
      <c r="DS229" s="10"/>
      <c r="DT229" s="10"/>
      <c r="DU229" s="10"/>
      <c r="DV229" s="10"/>
      <c r="DW229" s="10"/>
      <c r="DX229" s="10"/>
      <c r="DY229" s="10"/>
      <c r="DZ229" s="10"/>
      <c r="EA229" s="10"/>
      <c r="EB229" s="10"/>
      <c r="EC229" s="10"/>
      <c r="ED229" s="10"/>
      <c r="EE229" s="10"/>
      <c r="EJ229" s="10"/>
      <c r="EL229" s="10"/>
      <c r="EM229" s="10"/>
      <c r="EN229" s="10"/>
      <c r="EO229" s="10"/>
      <c r="EP229" s="10"/>
      <c r="EQ229" s="10"/>
      <c r="ER229" s="10"/>
      <c r="ES229" s="10"/>
      <c r="ET229" s="10"/>
      <c r="EU229" s="10"/>
      <c r="EV229" s="10"/>
      <c r="EW229" s="10"/>
      <c r="EX229" s="10"/>
      <c r="EZ229" s="10"/>
      <c r="FJ229" s="10"/>
      <c r="FK229" s="10"/>
      <c r="FQ229" s="10"/>
      <c r="FS229" s="10"/>
      <c r="FV229" s="10"/>
      <c r="FW229" s="10"/>
      <c r="FX229" s="10"/>
      <c r="FY229" s="10"/>
      <c r="GE229" s="10"/>
      <c r="GP229" s="10"/>
      <c r="GR229" s="10"/>
      <c r="GV229" s="10"/>
      <c r="GW229" s="10"/>
      <c r="GX229" s="10"/>
      <c r="GY229" s="10"/>
      <c r="HB229" s="10"/>
      <c r="HC229" s="10"/>
      <c r="HD229" s="10"/>
      <c r="HE229" s="10"/>
      <c r="HF229" s="10"/>
      <c r="HG229" s="10"/>
      <c r="HH229" s="10"/>
      <c r="HK229" s="10"/>
      <c r="HL229" s="10"/>
    </row>
    <row r="230" spans="1:220" x14ac:dyDescent="0.2">
      <c r="A230" t="s">
        <v>35</v>
      </c>
      <c r="D230">
        <v>0</v>
      </c>
      <c r="E230">
        <v>0</v>
      </c>
      <c r="CK230" s="10"/>
      <c r="CL230" s="10"/>
      <c r="CM230" s="10"/>
      <c r="CN230" s="10"/>
      <c r="CO230" s="10"/>
      <c r="CP230" s="10"/>
      <c r="DJ230" s="10"/>
      <c r="DK230" s="10"/>
      <c r="DL230" s="10"/>
      <c r="DM230" s="10"/>
      <c r="DN230" s="10"/>
      <c r="DO230" s="10"/>
      <c r="DQ230" s="10"/>
      <c r="DR230" s="10"/>
      <c r="DS230" s="10"/>
      <c r="DT230" s="10"/>
      <c r="DU230" s="10"/>
      <c r="DV230" s="10"/>
      <c r="DW230" s="10"/>
      <c r="DX230" s="10"/>
      <c r="DY230" s="10"/>
      <c r="DZ230" s="10"/>
      <c r="EA230" s="10"/>
      <c r="EB230" s="10"/>
      <c r="EC230" s="10"/>
      <c r="ED230" s="10"/>
      <c r="EE230" s="10"/>
      <c r="EJ230" s="10"/>
      <c r="EL230" s="10"/>
      <c r="EM230" s="10"/>
      <c r="EN230" s="10"/>
      <c r="EO230" s="10"/>
      <c r="EP230" s="10"/>
      <c r="EQ230" s="10"/>
      <c r="ER230" s="10"/>
      <c r="ES230" s="10"/>
      <c r="ET230" s="10"/>
      <c r="EU230" s="10"/>
      <c r="EV230" s="10"/>
      <c r="EW230" s="10"/>
      <c r="EX230" s="10"/>
      <c r="EZ230" s="10"/>
      <c r="FJ230" s="10"/>
      <c r="FK230" s="10"/>
      <c r="FQ230" s="10"/>
      <c r="FS230" s="10"/>
      <c r="FV230" s="10"/>
      <c r="FW230" s="10"/>
      <c r="FX230" s="10"/>
      <c r="FY230" s="10"/>
      <c r="GE230" s="10"/>
      <c r="GP230" s="10"/>
      <c r="GR230" s="10"/>
      <c r="GV230" s="10"/>
      <c r="GW230" s="10"/>
      <c r="GX230" s="10"/>
      <c r="GY230" s="10"/>
      <c r="HB230" s="10"/>
      <c r="HC230" s="10"/>
      <c r="HD230" s="10"/>
      <c r="HE230" s="10"/>
      <c r="HF230" s="10"/>
      <c r="HG230" s="10"/>
      <c r="HH230" s="10"/>
      <c r="HK230" s="10"/>
      <c r="HL230" s="10"/>
    </row>
    <row r="231" spans="1:220" x14ac:dyDescent="0.2">
      <c r="A231" t="s">
        <v>36</v>
      </c>
      <c r="D231">
        <v>70</v>
      </c>
      <c r="E231">
        <v>70</v>
      </c>
      <c r="CK231" s="10"/>
      <c r="CL231" s="10"/>
      <c r="CM231" s="10"/>
      <c r="CN231" s="10"/>
      <c r="CO231" s="10"/>
      <c r="CP231" s="10"/>
      <c r="DJ231" s="10"/>
      <c r="DK231" s="10"/>
      <c r="DL231" s="10"/>
      <c r="DM231" s="10"/>
      <c r="DN231" s="10"/>
      <c r="DO231" s="10"/>
      <c r="DQ231" s="10"/>
      <c r="DR231" s="10"/>
      <c r="DS231" s="10"/>
      <c r="DT231" s="10"/>
      <c r="DU231" s="10"/>
      <c r="DV231" s="10"/>
      <c r="DW231" s="10"/>
      <c r="DX231" s="10"/>
      <c r="DY231" s="10"/>
      <c r="DZ231" s="10"/>
      <c r="EA231" s="10"/>
      <c r="EB231" s="10"/>
      <c r="EC231" s="10"/>
      <c r="ED231" s="10"/>
      <c r="EE231" s="10"/>
      <c r="EJ231" s="10"/>
      <c r="EL231" s="10"/>
      <c r="EM231" s="10"/>
      <c r="EN231" s="10"/>
      <c r="EO231" s="10"/>
      <c r="EP231" s="10"/>
      <c r="EQ231" s="10"/>
      <c r="ER231" s="10"/>
      <c r="ES231" s="10"/>
      <c r="ET231" s="10"/>
      <c r="EU231" s="10"/>
      <c r="EV231" s="10"/>
      <c r="EW231" s="10"/>
      <c r="EX231" s="10"/>
      <c r="EZ231" s="10"/>
      <c r="FJ231" s="10"/>
      <c r="FK231" s="10"/>
      <c r="FQ231" s="10"/>
      <c r="FS231" s="10"/>
      <c r="FV231" s="10"/>
      <c r="FW231" s="10"/>
      <c r="FX231" s="10"/>
      <c r="FY231" s="10"/>
      <c r="GE231" s="10"/>
      <c r="GP231" s="10"/>
      <c r="GR231" s="10"/>
      <c r="GV231" s="10"/>
      <c r="GW231" s="10"/>
      <c r="GX231" s="10"/>
      <c r="GY231" s="10"/>
      <c r="HB231" s="10"/>
      <c r="HC231" s="10"/>
      <c r="HD231" s="10"/>
      <c r="HE231" s="10"/>
      <c r="HF231" s="10"/>
      <c r="HG231" s="10"/>
      <c r="HH231" s="10"/>
      <c r="HK231" s="10"/>
      <c r="HL231" s="10"/>
    </row>
    <row r="232" spans="1:220" x14ac:dyDescent="0.2">
      <c r="A232" t="s">
        <v>213</v>
      </c>
      <c r="C232" s="10"/>
      <c r="D232" s="10" t="s">
        <v>430</v>
      </c>
      <c r="E232" s="10" t="s">
        <v>430</v>
      </c>
      <c r="F232" s="10"/>
      <c r="G232" s="10"/>
      <c r="H232" s="10"/>
      <c r="I232" s="10"/>
      <c r="J232" s="10"/>
      <c r="K232" s="10"/>
      <c r="L232" s="10"/>
      <c r="M232" s="10"/>
      <c r="N232" s="10"/>
      <c r="CK232" s="10"/>
      <c r="CL232" s="10"/>
      <c r="CM232" s="10"/>
      <c r="CN232" s="10"/>
      <c r="CO232" s="10"/>
      <c r="CP232" s="10"/>
      <c r="DJ232" s="10"/>
      <c r="DK232" s="10"/>
      <c r="DL232" s="10"/>
      <c r="DM232" s="10"/>
      <c r="DN232" s="10"/>
      <c r="DO232" s="10"/>
      <c r="DQ232" s="10"/>
      <c r="DR232" s="10"/>
      <c r="DS232" s="10"/>
      <c r="DT232" s="10"/>
      <c r="DU232" s="10"/>
      <c r="DV232" s="10"/>
      <c r="DW232" s="10"/>
      <c r="DX232" s="10"/>
      <c r="DY232" s="10"/>
      <c r="DZ232" s="10"/>
      <c r="EA232" s="10"/>
      <c r="EB232" s="10"/>
      <c r="EC232" s="10"/>
      <c r="ED232" s="10"/>
      <c r="EE232" s="10"/>
      <c r="EJ232" s="10"/>
      <c r="EL232" s="10"/>
      <c r="EM232" s="10"/>
      <c r="EN232" s="10"/>
      <c r="EO232" s="10"/>
      <c r="EP232" s="10"/>
      <c r="EQ232" s="10"/>
      <c r="ER232" s="10"/>
      <c r="ES232" s="10"/>
      <c r="ET232" s="10"/>
      <c r="EU232" s="10"/>
      <c r="EV232" s="10"/>
      <c r="EW232" s="10"/>
      <c r="EX232" s="10"/>
      <c r="EZ232" s="10"/>
      <c r="FJ232" s="10"/>
      <c r="FK232" s="10"/>
      <c r="FQ232" s="10"/>
      <c r="FS232" s="10"/>
      <c r="FV232" s="10"/>
      <c r="FW232" s="10"/>
      <c r="FX232" s="10"/>
      <c r="FY232" s="10"/>
      <c r="GE232" s="10"/>
      <c r="GP232" s="10"/>
      <c r="GR232" s="10"/>
      <c r="GV232" s="10"/>
      <c r="GW232" s="10"/>
      <c r="GX232" s="10"/>
      <c r="GY232" s="10"/>
      <c r="HB232" s="10"/>
      <c r="HC232" s="10"/>
      <c r="HD232" s="10"/>
      <c r="HE232" s="10"/>
      <c r="HF232" s="10"/>
      <c r="HG232" s="10"/>
      <c r="HH232" s="10"/>
      <c r="HK232" s="10"/>
      <c r="HL232" s="10"/>
    </row>
    <row r="233" spans="1:220" x14ac:dyDescent="0.2">
      <c r="A233" t="s">
        <v>214</v>
      </c>
      <c r="C233" s="10"/>
      <c r="D233" s="10" t="s">
        <v>431</v>
      </c>
      <c r="E233" s="10" t="s">
        <v>431</v>
      </c>
      <c r="F233" s="10"/>
      <c r="G233" s="10"/>
      <c r="H233" s="10"/>
      <c r="I233" s="10"/>
      <c r="J233" s="10"/>
      <c r="K233" s="10"/>
      <c r="L233" s="10"/>
      <c r="M233" s="10"/>
      <c r="N233" s="10"/>
      <c r="CK233" s="10"/>
      <c r="CL233" s="10"/>
      <c r="CM233" s="10"/>
      <c r="CN233" s="10"/>
      <c r="CO233" s="10"/>
      <c r="CP233" s="10"/>
      <c r="DJ233" s="10"/>
      <c r="DK233" s="10"/>
      <c r="DL233" s="10"/>
      <c r="DM233" s="10"/>
      <c r="DN233" s="10"/>
      <c r="DO233" s="10"/>
      <c r="DQ233" s="10"/>
      <c r="DR233" s="10"/>
      <c r="DS233" s="10"/>
      <c r="DT233" s="10"/>
      <c r="DU233" s="10"/>
      <c r="DV233" s="10"/>
      <c r="DW233" s="10"/>
      <c r="DX233" s="10"/>
      <c r="DY233" s="10"/>
      <c r="DZ233" s="10"/>
      <c r="EA233" s="10"/>
      <c r="EB233" s="10"/>
      <c r="EC233" s="10"/>
      <c r="ED233" s="10"/>
      <c r="EE233" s="10"/>
      <c r="EJ233" s="10"/>
      <c r="EL233" s="10"/>
      <c r="EM233" s="10"/>
      <c r="EN233" s="10"/>
      <c r="EO233" s="10"/>
      <c r="EP233" s="10"/>
      <c r="EQ233" s="10"/>
      <c r="ER233" s="10"/>
      <c r="ES233" s="10"/>
      <c r="ET233" s="10"/>
      <c r="EU233" s="10"/>
      <c r="EV233" s="10"/>
      <c r="EW233" s="10"/>
      <c r="EX233" s="10"/>
      <c r="EZ233" s="10"/>
      <c r="FJ233" s="10"/>
      <c r="FK233" s="10"/>
      <c r="FQ233" s="10"/>
      <c r="FS233" s="10"/>
      <c r="FV233" s="10"/>
      <c r="FW233" s="10"/>
      <c r="FX233" s="10"/>
      <c r="FY233" s="10"/>
      <c r="GE233" s="10"/>
      <c r="GP233" s="10"/>
      <c r="GR233" s="10"/>
      <c r="GV233" s="10"/>
      <c r="GW233" s="10"/>
      <c r="GX233" s="10"/>
      <c r="GY233" s="10"/>
      <c r="HB233" s="10"/>
      <c r="HC233" s="10"/>
      <c r="HD233" s="10"/>
      <c r="HE233" s="10"/>
      <c r="HF233" s="10"/>
      <c r="HG233" s="10"/>
      <c r="HH233" s="10"/>
      <c r="HK233" s="10"/>
      <c r="HL233" s="10"/>
    </row>
    <row r="234" spans="1:220" x14ac:dyDescent="0.2">
      <c r="A234" t="s">
        <v>348</v>
      </c>
      <c r="C234" s="10"/>
      <c r="D234" s="10" t="s">
        <v>432</v>
      </c>
      <c r="E234" s="10" t="s">
        <v>432</v>
      </c>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c r="BG234" s="10"/>
      <c r="BH234" s="10"/>
      <c r="BI234" s="10"/>
      <c r="BJ234" s="10"/>
      <c r="BK234" s="10"/>
      <c r="BL234" s="10"/>
      <c r="BM234" s="10"/>
      <c r="BN234" s="10"/>
      <c r="BO234" s="10"/>
      <c r="BP234" s="10"/>
      <c r="BQ234" s="10"/>
      <c r="BR234" s="10"/>
      <c r="BS234" s="10"/>
      <c r="BT234" s="10"/>
      <c r="BU234" s="10"/>
      <c r="BV234" s="10"/>
      <c r="BW234" s="10"/>
      <c r="BX234" s="10"/>
      <c r="BY234" s="10"/>
      <c r="BZ234" s="10"/>
      <c r="CA234" s="10"/>
      <c r="CK234" s="10"/>
      <c r="CL234" s="10"/>
      <c r="CM234" s="10"/>
      <c r="CN234" s="10"/>
      <c r="CO234" s="10"/>
      <c r="CP234" s="10"/>
      <c r="DJ234" s="10"/>
      <c r="DK234" s="10"/>
      <c r="DL234" s="10"/>
      <c r="DM234" s="10"/>
      <c r="DN234" s="10"/>
      <c r="DO234" s="10"/>
      <c r="DQ234" s="10"/>
      <c r="DR234" s="10"/>
      <c r="DS234" s="10"/>
      <c r="DT234" s="10"/>
      <c r="DU234" s="10"/>
      <c r="DV234" s="10"/>
      <c r="DW234" s="10"/>
      <c r="DX234" s="10"/>
      <c r="DY234" s="10"/>
      <c r="DZ234" s="10"/>
      <c r="EA234" s="10"/>
      <c r="EB234" s="10"/>
      <c r="EC234" s="10"/>
      <c r="ED234" s="10"/>
      <c r="EE234" s="10"/>
      <c r="EJ234" s="10"/>
      <c r="EL234" s="10"/>
      <c r="EM234" s="10"/>
      <c r="EN234" s="10"/>
      <c r="EO234" s="10"/>
      <c r="EP234" s="10"/>
      <c r="EQ234" s="10"/>
      <c r="ER234" s="10"/>
      <c r="ES234" s="10"/>
      <c r="ET234" s="10"/>
      <c r="EU234" s="10"/>
      <c r="EV234" s="10"/>
      <c r="EW234" s="10"/>
      <c r="EX234" s="10"/>
      <c r="EZ234" s="10"/>
      <c r="FJ234" s="10"/>
      <c r="FK234" s="10"/>
      <c r="FQ234" s="10"/>
      <c r="FS234" s="10"/>
      <c r="FV234" s="10"/>
      <c r="FW234" s="10"/>
      <c r="FX234" s="10"/>
      <c r="FY234" s="10"/>
      <c r="GE234" s="10"/>
      <c r="GP234" s="10"/>
      <c r="GR234" s="10"/>
      <c r="GV234" s="10"/>
      <c r="GW234" s="10"/>
      <c r="GX234" s="10"/>
      <c r="GY234" s="10"/>
      <c r="HB234" s="10"/>
      <c r="HC234" s="10"/>
      <c r="HD234" s="10"/>
      <c r="HE234" s="10"/>
      <c r="HF234" s="10"/>
      <c r="HG234" s="10"/>
      <c r="HH234" s="10"/>
      <c r="HK234" s="10"/>
      <c r="HL234" s="10"/>
    </row>
    <row r="235" spans="1:220" x14ac:dyDescent="0.2">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c r="AU235" s="10"/>
      <c r="AV235" s="10"/>
      <c r="AW235" s="10"/>
      <c r="AX235" s="10"/>
      <c r="AY235" s="10"/>
      <c r="AZ235" s="10"/>
      <c r="BA235" s="10"/>
      <c r="BB235" s="10"/>
      <c r="BC235" s="10"/>
      <c r="BD235" s="10"/>
      <c r="BE235" s="10"/>
      <c r="BF235" s="10"/>
      <c r="BG235" s="10"/>
      <c r="BH235" s="10"/>
      <c r="BI235" s="10"/>
      <c r="BJ235" s="10"/>
      <c r="BK235" s="10"/>
      <c r="BL235" s="10"/>
      <c r="BM235" s="10"/>
      <c r="BN235" s="10"/>
      <c r="BO235" s="10"/>
      <c r="BP235" s="10"/>
      <c r="BQ235" s="10"/>
      <c r="BR235" s="10"/>
      <c r="BS235" s="10"/>
      <c r="BT235" s="10"/>
      <c r="BU235" s="10"/>
      <c r="BV235" s="10"/>
      <c r="BW235" s="10"/>
      <c r="BX235" s="10"/>
      <c r="BY235" s="10"/>
      <c r="BZ235" s="10"/>
      <c r="CA235" s="10"/>
      <c r="CK235" s="10"/>
      <c r="CL235" s="10"/>
      <c r="CM235" s="10"/>
      <c r="CN235" s="10"/>
      <c r="CO235" s="10"/>
      <c r="CP235" s="10"/>
      <c r="DJ235" s="10"/>
      <c r="DK235" s="10"/>
      <c r="DL235" s="10"/>
      <c r="DM235" s="10"/>
      <c r="DN235" s="10"/>
      <c r="DO235" s="10"/>
      <c r="DQ235" s="10"/>
      <c r="DR235" s="10"/>
      <c r="DS235" s="10"/>
      <c r="DT235" s="10"/>
      <c r="DU235" s="10"/>
      <c r="DV235" s="10"/>
      <c r="DW235" s="10"/>
      <c r="DX235" s="10"/>
      <c r="DY235" s="10"/>
      <c r="DZ235" s="10"/>
      <c r="EA235" s="10"/>
      <c r="EB235" s="10"/>
      <c r="EC235" s="10"/>
      <c r="ED235" s="10"/>
      <c r="EE235" s="10"/>
      <c r="EJ235" s="10"/>
      <c r="EL235" s="10"/>
      <c r="EM235" s="10"/>
      <c r="EN235" s="10"/>
      <c r="EO235" s="10"/>
      <c r="EP235" s="10"/>
      <c r="EQ235" s="10"/>
      <c r="ER235" s="10"/>
      <c r="ES235" s="10"/>
      <c r="ET235" s="10"/>
      <c r="EU235" s="10"/>
      <c r="EV235" s="10"/>
      <c r="EW235" s="10"/>
      <c r="EX235" s="10"/>
      <c r="EZ235" s="10"/>
      <c r="FJ235" s="10"/>
      <c r="FK235" s="10"/>
      <c r="FQ235" s="10"/>
      <c r="FS235" s="10"/>
      <c r="FV235" s="10"/>
      <c r="FW235" s="10"/>
      <c r="FX235" s="10"/>
      <c r="FY235" s="10"/>
      <c r="GE235" s="10"/>
      <c r="GP235" s="10"/>
      <c r="GR235" s="10"/>
      <c r="GV235" s="10"/>
      <c r="GW235" s="10"/>
      <c r="GX235" s="10"/>
      <c r="GY235" s="10"/>
      <c r="HB235" s="10"/>
      <c r="HC235" s="10"/>
      <c r="HD235" s="10"/>
      <c r="HE235" s="10"/>
      <c r="HF235" s="10"/>
      <c r="HG235" s="10"/>
      <c r="HH235" s="10"/>
      <c r="HK235" s="10"/>
      <c r="HL235" s="10"/>
    </row>
    <row r="236" spans="1:220" x14ac:dyDescent="0.2">
      <c r="C236" s="10"/>
      <c r="D236" s="10"/>
      <c r="E236" s="10"/>
      <c r="F236" s="10"/>
      <c r="G236" s="10"/>
      <c r="H236" s="10"/>
      <c r="I236" s="10"/>
      <c r="J236" s="10"/>
      <c r="K236" s="10"/>
      <c r="L236" s="10"/>
      <c r="M236" s="10"/>
      <c r="N236" s="10"/>
      <c r="AG236" s="10"/>
      <c r="AH236" s="10"/>
      <c r="AI236" s="10"/>
      <c r="AJ236" s="10"/>
      <c r="AL236" s="10"/>
      <c r="AM236" s="10"/>
      <c r="AN236" s="11"/>
      <c r="AO236" s="11"/>
      <c r="AQ236" s="10"/>
      <c r="AR236" s="10"/>
      <c r="AS236" s="10"/>
      <c r="AT236" s="10"/>
      <c r="AU236" s="10"/>
      <c r="AW236" s="10"/>
      <c r="AX236" s="10"/>
      <c r="AY236" s="10"/>
      <c r="BC236" s="10"/>
      <c r="BD236" s="10"/>
      <c r="BP236" s="10"/>
      <c r="BR236" s="10"/>
      <c r="BS236" s="10"/>
      <c r="BT236" s="10"/>
      <c r="CK236" s="10"/>
      <c r="CL236" s="10"/>
      <c r="CM236" s="10"/>
      <c r="CN236" s="10"/>
      <c r="CO236" s="10"/>
      <c r="CP236" s="10"/>
      <c r="DJ236" s="10"/>
      <c r="DK236" s="10"/>
      <c r="DL236" s="10"/>
      <c r="DM236" s="10"/>
      <c r="DN236" s="10"/>
      <c r="DO236" s="10"/>
      <c r="DQ236" s="10"/>
      <c r="DR236" s="10"/>
      <c r="DS236" s="10"/>
      <c r="DT236" s="10"/>
      <c r="DU236" s="10"/>
      <c r="DV236" s="10"/>
      <c r="DW236" s="10"/>
      <c r="DX236" s="10"/>
      <c r="DY236" s="10"/>
      <c r="DZ236" s="10"/>
      <c r="EA236" s="10"/>
      <c r="EB236" s="10"/>
      <c r="EC236" s="10"/>
      <c r="ED236" s="10"/>
      <c r="EE236" s="10"/>
      <c r="EJ236" s="10"/>
      <c r="EL236" s="10"/>
      <c r="EM236" s="10"/>
      <c r="EN236" s="10"/>
      <c r="EO236" s="10"/>
      <c r="EP236" s="10"/>
      <c r="EQ236" s="10"/>
      <c r="ER236" s="10"/>
      <c r="ES236" s="10"/>
      <c r="ET236" s="10"/>
      <c r="EU236" s="10"/>
      <c r="EV236" s="10"/>
      <c r="EW236" s="10"/>
      <c r="EX236" s="10"/>
      <c r="EZ236" s="10"/>
      <c r="FJ236" s="10"/>
      <c r="FK236" s="10"/>
      <c r="FQ236" s="10"/>
      <c r="FS236" s="10"/>
      <c r="FV236" s="10"/>
      <c r="FW236" s="10"/>
      <c r="FX236" s="10"/>
      <c r="FY236" s="10"/>
      <c r="GE236" s="10"/>
      <c r="GP236" s="10"/>
      <c r="GR236" s="10"/>
      <c r="GV236" s="10"/>
      <c r="GW236" s="10"/>
      <c r="GX236" s="10"/>
      <c r="GY236" s="10"/>
      <c r="HB236" s="10"/>
      <c r="HC236" s="10"/>
      <c r="HD236" s="10"/>
      <c r="HE236" s="10"/>
      <c r="HF236" s="10"/>
      <c r="HG236" s="10"/>
      <c r="HH236" s="10"/>
      <c r="HK236" s="10"/>
      <c r="HL236" s="10"/>
    </row>
    <row r="237" spans="1:220" x14ac:dyDescent="0.2">
      <c r="C237" s="10"/>
      <c r="D237" s="10"/>
      <c r="E237" s="10"/>
      <c r="F237" s="10"/>
      <c r="G237" s="10"/>
      <c r="H237" s="10"/>
      <c r="I237" s="10"/>
      <c r="J237" s="10"/>
      <c r="K237" s="10"/>
      <c r="L237" s="10"/>
      <c r="M237" s="10"/>
      <c r="N237" s="10"/>
      <c r="AG237" s="10"/>
      <c r="AH237" s="10"/>
      <c r="AI237" s="10"/>
      <c r="AJ237" s="10"/>
      <c r="AL237" s="10"/>
      <c r="AM237" s="10"/>
      <c r="AN237" s="11"/>
      <c r="AO237" s="11"/>
      <c r="AQ237" s="10"/>
      <c r="AR237" s="10"/>
      <c r="AS237" s="10"/>
      <c r="AT237" s="10"/>
      <c r="AU237" s="10"/>
      <c r="AW237" s="10"/>
      <c r="AX237" s="10"/>
      <c r="AY237" s="10"/>
      <c r="BC237" s="10"/>
      <c r="BD237" s="10"/>
      <c r="BP237" s="10"/>
      <c r="BR237" s="10"/>
      <c r="BS237" s="10"/>
      <c r="BT237" s="10"/>
      <c r="CK237" s="10"/>
      <c r="CL237" s="10"/>
      <c r="CM237" s="10"/>
      <c r="CN237" s="10"/>
      <c r="CO237" s="10"/>
      <c r="CP237" s="10"/>
      <c r="DJ237" s="10"/>
      <c r="DK237" s="10"/>
      <c r="DL237" s="10"/>
      <c r="DM237" s="10"/>
      <c r="DN237" s="10"/>
      <c r="DO237" s="10"/>
      <c r="DQ237" s="10"/>
      <c r="DR237" s="10"/>
      <c r="DS237" s="10"/>
      <c r="DT237" s="10"/>
      <c r="DU237" s="10"/>
      <c r="DV237" s="10"/>
      <c r="DW237" s="10"/>
      <c r="DX237" s="10"/>
      <c r="DY237" s="10"/>
      <c r="DZ237" s="10"/>
      <c r="EA237" s="10"/>
      <c r="EB237" s="10"/>
      <c r="EC237" s="10"/>
      <c r="ED237" s="10"/>
      <c r="EE237" s="10"/>
      <c r="EJ237" s="10"/>
      <c r="EL237" s="10"/>
      <c r="EM237" s="10"/>
      <c r="EN237" s="10"/>
      <c r="EO237" s="10"/>
      <c r="EP237" s="10"/>
      <c r="EQ237" s="10"/>
      <c r="ER237" s="10"/>
      <c r="ES237" s="10"/>
      <c r="ET237" s="10"/>
      <c r="EU237" s="10"/>
      <c r="EV237" s="10"/>
      <c r="EW237" s="10"/>
      <c r="EX237" s="10"/>
      <c r="EZ237" s="10"/>
      <c r="FJ237" s="10"/>
      <c r="FK237" s="10"/>
      <c r="FQ237" s="10"/>
      <c r="FS237" s="10"/>
      <c r="FV237" s="10"/>
      <c r="FW237" s="10"/>
      <c r="FX237" s="10"/>
      <c r="FY237" s="10"/>
      <c r="GE237" s="10"/>
      <c r="GP237" s="10"/>
      <c r="GR237" s="10"/>
      <c r="GV237" s="10"/>
      <c r="GW237" s="10"/>
      <c r="GX237" s="10"/>
      <c r="GY237" s="10"/>
      <c r="HB237" s="10"/>
      <c r="HC237" s="10"/>
      <c r="HD237" s="10"/>
      <c r="HE237" s="10"/>
      <c r="HF237" s="10"/>
      <c r="HG237" s="10"/>
      <c r="HH237" s="10"/>
      <c r="HK237" s="10"/>
      <c r="HL237" s="10"/>
    </row>
    <row r="238" spans="1:220" x14ac:dyDescent="0.2">
      <c r="C238" s="10"/>
      <c r="D238" s="10"/>
      <c r="E238" s="10"/>
      <c r="F238" s="10"/>
      <c r="G238" s="10"/>
      <c r="H238" s="10"/>
      <c r="I238" s="10"/>
      <c r="J238" s="10"/>
      <c r="K238" s="10"/>
      <c r="L238" s="10"/>
      <c r="M238" s="10"/>
      <c r="N238" s="10"/>
      <c r="AG238" s="10"/>
      <c r="AH238" s="10"/>
      <c r="AI238" s="10"/>
      <c r="AJ238" s="10"/>
      <c r="AL238" s="10"/>
      <c r="AM238" s="10"/>
      <c r="AN238" s="11"/>
      <c r="AO238" s="11"/>
      <c r="AQ238" s="10"/>
      <c r="AR238" s="10"/>
      <c r="AS238" s="10"/>
      <c r="AT238" s="10"/>
      <c r="AU238" s="10"/>
      <c r="AW238" s="10"/>
      <c r="AX238" s="10"/>
      <c r="AY238" s="10"/>
      <c r="BC238" s="10"/>
      <c r="BD238" s="10"/>
      <c r="BP238" s="10"/>
      <c r="BR238" s="10"/>
      <c r="BS238" s="10"/>
      <c r="BT238" s="10"/>
      <c r="CK238" s="10"/>
      <c r="CL238" s="10"/>
      <c r="CM238" s="10"/>
      <c r="CN238" s="10"/>
      <c r="CO238" s="10"/>
      <c r="CP238" s="10"/>
      <c r="DJ238" s="10"/>
      <c r="DK238" s="10"/>
      <c r="DL238" s="10"/>
      <c r="DM238" s="10"/>
      <c r="DN238" s="10"/>
      <c r="DO238" s="10"/>
      <c r="DQ238" s="10"/>
      <c r="DR238" s="10"/>
      <c r="DS238" s="10"/>
      <c r="DT238" s="10"/>
      <c r="DU238" s="10"/>
      <c r="DV238" s="10"/>
      <c r="DW238" s="10"/>
      <c r="DX238" s="10"/>
      <c r="DY238" s="10"/>
      <c r="DZ238" s="10"/>
      <c r="EA238" s="10"/>
      <c r="EB238" s="10"/>
      <c r="EC238" s="10"/>
      <c r="ED238" s="10"/>
      <c r="EE238" s="10"/>
      <c r="EJ238" s="10"/>
      <c r="EL238" s="10"/>
      <c r="EM238" s="10"/>
      <c r="EN238" s="10"/>
      <c r="EO238" s="10"/>
      <c r="EP238" s="10"/>
      <c r="EQ238" s="10"/>
      <c r="ER238" s="10"/>
      <c r="ES238" s="10"/>
      <c r="ET238" s="10"/>
      <c r="EU238" s="10"/>
      <c r="EV238" s="10"/>
      <c r="EW238" s="10"/>
      <c r="EX238" s="10"/>
      <c r="EZ238" s="10"/>
      <c r="FJ238" s="10"/>
      <c r="FK238" s="10"/>
      <c r="FQ238" s="10"/>
      <c r="FS238" s="10"/>
      <c r="FV238" s="10"/>
      <c r="FW238" s="10"/>
      <c r="FX238" s="10"/>
      <c r="FY238" s="10"/>
      <c r="GE238" s="10"/>
      <c r="GP238" s="10"/>
      <c r="GR238" s="10"/>
      <c r="GV238" s="10"/>
      <c r="GW238" s="10"/>
      <c r="GX238" s="10"/>
      <c r="GY238" s="10"/>
      <c r="HB238" s="10"/>
      <c r="HC238" s="10"/>
      <c r="HD238" s="10"/>
      <c r="HE238" s="10"/>
      <c r="HF238" s="10"/>
      <c r="HG238" s="10"/>
      <c r="HH238" s="10"/>
      <c r="HK238" s="10"/>
      <c r="HL238" s="10"/>
    </row>
    <row r="239" spans="1:220" x14ac:dyDescent="0.2">
      <c r="C239" s="10"/>
      <c r="AG239" s="10"/>
      <c r="AH239" s="10"/>
      <c r="AI239" s="10"/>
      <c r="AJ239" s="10"/>
      <c r="AL239" s="10"/>
      <c r="AM239" s="10"/>
      <c r="AN239" s="11"/>
      <c r="AO239" s="11"/>
      <c r="AQ239" s="10"/>
      <c r="AR239" s="10"/>
      <c r="AS239" s="10"/>
      <c r="AT239" s="10"/>
      <c r="AU239" s="10"/>
      <c r="AW239" s="10"/>
      <c r="AX239" s="10"/>
      <c r="AY239" s="10"/>
      <c r="BC239" s="10"/>
      <c r="BD239" s="10"/>
      <c r="BP239" s="10"/>
      <c r="BR239" s="10"/>
      <c r="BS239" s="10"/>
      <c r="BT239" s="10"/>
      <c r="CK239" s="10"/>
      <c r="CL239" s="10"/>
      <c r="CM239" s="10"/>
      <c r="CN239" s="10"/>
      <c r="CO239" s="10"/>
      <c r="CP239" s="10"/>
      <c r="DJ239" s="10"/>
      <c r="DK239" s="10"/>
      <c r="DL239" s="10"/>
      <c r="DM239" s="10"/>
      <c r="DN239" s="10"/>
      <c r="DO239" s="10"/>
      <c r="DQ239" s="10"/>
      <c r="DR239" s="10"/>
      <c r="DS239" s="10"/>
      <c r="DT239" s="10"/>
      <c r="DU239" s="10"/>
      <c r="DV239" s="10"/>
      <c r="DW239" s="10"/>
      <c r="DX239" s="10"/>
      <c r="DY239" s="10"/>
      <c r="DZ239" s="10"/>
      <c r="EA239" s="10"/>
      <c r="EB239" s="10"/>
      <c r="EC239" s="10"/>
      <c r="ED239" s="10"/>
      <c r="EE239" s="10"/>
      <c r="EJ239" s="10"/>
      <c r="EL239" s="10"/>
      <c r="EM239" s="10"/>
      <c r="EN239" s="10"/>
      <c r="EO239" s="10"/>
      <c r="EP239" s="10"/>
      <c r="EQ239" s="10"/>
      <c r="ER239" s="10"/>
      <c r="ES239" s="10"/>
      <c r="ET239" s="10"/>
      <c r="EU239" s="10"/>
      <c r="EV239" s="10"/>
      <c r="EW239" s="10"/>
      <c r="EX239" s="10"/>
      <c r="EZ239" s="10"/>
      <c r="FJ239" s="10"/>
      <c r="FK239" s="10"/>
      <c r="FQ239" s="10"/>
      <c r="FS239" s="10"/>
      <c r="FV239" s="10"/>
      <c r="FW239" s="10"/>
      <c r="FX239" s="10"/>
      <c r="FY239" s="10"/>
      <c r="GE239" s="10"/>
      <c r="GP239" s="10"/>
      <c r="GR239" s="10"/>
      <c r="GV239" s="10"/>
      <c r="GW239" s="10"/>
      <c r="GX239" s="10"/>
      <c r="GY239" s="10"/>
      <c r="HB239" s="10"/>
      <c r="HC239" s="10"/>
      <c r="HD239" s="10"/>
      <c r="HE239" s="10"/>
      <c r="HF239" s="10"/>
      <c r="HG239" s="10"/>
      <c r="HH239" s="10"/>
      <c r="HK239" s="10"/>
      <c r="HL239" s="10"/>
    </row>
    <row r="240" spans="1:220" x14ac:dyDescent="0.2">
      <c r="C240" s="10"/>
      <c r="AG240" s="10"/>
      <c r="AH240" s="10"/>
      <c r="AI240" s="10"/>
      <c r="AJ240" s="10"/>
      <c r="AL240" s="10"/>
      <c r="AM240" s="10"/>
      <c r="AN240" s="11"/>
      <c r="AO240" s="11"/>
      <c r="AQ240" s="10"/>
      <c r="AR240" s="10"/>
      <c r="AS240" s="10"/>
      <c r="AT240" s="10"/>
      <c r="AU240" s="10"/>
      <c r="AW240" s="10"/>
      <c r="AX240" s="10"/>
      <c r="AY240" s="10"/>
      <c r="BC240" s="10"/>
      <c r="BD240" s="10"/>
      <c r="BP240" s="10"/>
      <c r="BR240" s="10"/>
      <c r="BS240" s="10"/>
      <c r="BT240" s="10"/>
      <c r="CK240" s="10"/>
      <c r="CL240" s="10"/>
      <c r="CM240" s="10"/>
      <c r="CN240" s="10"/>
      <c r="CO240" s="10"/>
      <c r="CP240" s="10"/>
      <c r="DJ240" s="10"/>
      <c r="DK240" s="10"/>
      <c r="DL240" s="10"/>
      <c r="DM240" s="10"/>
      <c r="DN240" s="10"/>
      <c r="DO240" s="10"/>
      <c r="DQ240" s="10"/>
      <c r="DR240" s="10"/>
      <c r="DS240" s="10"/>
      <c r="DT240" s="10"/>
      <c r="DU240" s="10"/>
      <c r="DV240" s="10"/>
      <c r="DW240" s="10"/>
      <c r="DX240" s="10"/>
      <c r="DY240" s="10"/>
      <c r="DZ240" s="10"/>
      <c r="EA240" s="10"/>
      <c r="EB240" s="10"/>
      <c r="EC240" s="10"/>
      <c r="ED240" s="10"/>
      <c r="EE240" s="10"/>
      <c r="EJ240" s="10"/>
      <c r="EL240" s="10"/>
      <c r="EM240" s="10"/>
      <c r="EN240" s="10"/>
      <c r="EO240" s="10"/>
      <c r="EP240" s="10"/>
      <c r="EQ240" s="10"/>
      <c r="ER240" s="10"/>
      <c r="ES240" s="10"/>
      <c r="ET240" s="10"/>
      <c r="EU240" s="10"/>
      <c r="EV240" s="10"/>
      <c r="EW240" s="10"/>
      <c r="EX240" s="10"/>
      <c r="EZ240" s="10"/>
      <c r="FJ240" s="10"/>
      <c r="FK240" s="10"/>
      <c r="FQ240" s="10"/>
      <c r="FS240" s="10"/>
      <c r="FV240" s="10"/>
      <c r="FW240" s="10"/>
      <c r="FX240" s="10"/>
      <c r="FY240" s="10"/>
      <c r="GE240" s="10"/>
      <c r="GP240" s="10"/>
      <c r="GR240" s="10"/>
      <c r="GV240" s="10"/>
      <c r="GW240" s="10"/>
      <c r="GX240" s="10"/>
      <c r="GY240" s="10"/>
      <c r="HB240" s="10"/>
      <c r="HC240" s="10"/>
      <c r="HD240" s="10"/>
      <c r="HE240" s="10"/>
      <c r="HF240" s="10"/>
      <c r="HG240" s="10"/>
      <c r="HH240" s="10"/>
      <c r="HK240" s="10"/>
      <c r="HL240" s="10"/>
    </row>
    <row r="241" spans="3:220" x14ac:dyDescent="0.2">
      <c r="C241" s="10"/>
      <c r="AG241" s="10"/>
      <c r="AH241" s="10"/>
      <c r="AI241" s="10"/>
      <c r="AJ241" s="10"/>
      <c r="AL241" s="10"/>
      <c r="AM241" s="10"/>
      <c r="AN241" s="11"/>
      <c r="AO241" s="11"/>
      <c r="AQ241" s="10"/>
      <c r="AR241" s="10"/>
      <c r="AS241" s="10"/>
      <c r="AT241" s="10"/>
      <c r="AU241" s="10"/>
      <c r="AW241" s="10"/>
      <c r="AX241" s="10"/>
      <c r="AY241" s="10"/>
      <c r="BC241" s="10"/>
      <c r="BD241" s="10"/>
      <c r="BP241" s="10"/>
      <c r="BR241" s="10"/>
      <c r="BS241" s="10"/>
      <c r="BT241" s="10"/>
      <c r="CK241" s="10"/>
      <c r="CL241" s="10"/>
      <c r="CM241" s="10"/>
      <c r="CN241" s="10"/>
      <c r="CO241" s="10"/>
      <c r="CP241" s="10"/>
      <c r="DJ241" s="10"/>
      <c r="DK241" s="10"/>
      <c r="DL241" s="10"/>
      <c r="DM241" s="10"/>
      <c r="DN241" s="10"/>
      <c r="DO241" s="10"/>
      <c r="DQ241" s="10"/>
      <c r="DR241" s="10"/>
      <c r="DS241" s="10"/>
      <c r="DT241" s="10"/>
      <c r="DU241" s="10"/>
      <c r="DV241" s="10"/>
      <c r="DW241" s="10"/>
      <c r="DX241" s="10"/>
      <c r="DY241" s="10"/>
      <c r="DZ241" s="10"/>
      <c r="EA241" s="10"/>
      <c r="EB241" s="10"/>
      <c r="EC241" s="10"/>
      <c r="ED241" s="10"/>
      <c r="EE241" s="10"/>
      <c r="EJ241" s="10"/>
      <c r="EL241" s="10"/>
      <c r="EM241" s="10"/>
      <c r="EN241" s="10"/>
      <c r="EO241" s="10"/>
      <c r="EP241" s="10"/>
      <c r="EQ241" s="10"/>
      <c r="ER241" s="10"/>
      <c r="ES241" s="10"/>
      <c r="ET241" s="10"/>
      <c r="EU241" s="10"/>
      <c r="EV241" s="10"/>
      <c r="EW241" s="10"/>
      <c r="EX241" s="10"/>
      <c r="EZ241" s="10"/>
      <c r="FJ241" s="10"/>
      <c r="FK241" s="10"/>
      <c r="FQ241" s="10"/>
      <c r="FS241" s="10"/>
      <c r="FV241" s="10"/>
      <c r="FW241" s="10"/>
      <c r="FX241" s="10"/>
      <c r="FY241" s="10"/>
      <c r="GE241" s="10"/>
      <c r="GP241" s="10"/>
      <c r="GR241" s="10"/>
      <c r="GV241" s="10"/>
      <c r="GW241" s="10"/>
      <c r="GX241" s="10"/>
      <c r="GY241" s="10"/>
      <c r="HB241" s="10"/>
      <c r="HC241" s="10"/>
      <c r="HD241" s="10"/>
      <c r="HE241" s="10"/>
      <c r="HF241" s="10"/>
      <c r="HG241" s="10"/>
      <c r="HH241" s="10"/>
      <c r="HK241" s="10"/>
      <c r="HL241" s="10"/>
    </row>
    <row r="242" spans="3:220" x14ac:dyDescent="0.2">
      <c r="C242" s="10"/>
      <c r="AG242" s="10"/>
      <c r="AH242" s="10"/>
      <c r="AI242" s="10"/>
      <c r="AJ242" s="10"/>
      <c r="AL242" s="10"/>
      <c r="AM242" s="10"/>
      <c r="AN242" s="11"/>
      <c r="AO242" s="11"/>
      <c r="AQ242" s="10"/>
      <c r="AR242" s="10"/>
      <c r="AS242" s="10"/>
      <c r="AT242" s="10"/>
      <c r="AU242" s="10"/>
      <c r="AW242" s="10"/>
      <c r="AX242" s="10"/>
      <c r="AY242" s="10"/>
      <c r="BC242" s="10"/>
      <c r="BD242" s="10"/>
      <c r="BP242" s="10"/>
      <c r="BR242" s="10"/>
      <c r="BS242" s="10"/>
      <c r="BT242" s="10"/>
      <c r="CK242" s="10"/>
      <c r="CL242" s="10"/>
      <c r="CM242" s="10"/>
      <c r="CN242" s="10"/>
      <c r="CO242" s="10"/>
      <c r="CP242" s="10"/>
      <c r="DJ242" s="10"/>
      <c r="DK242" s="10"/>
      <c r="DL242" s="10"/>
      <c r="DM242" s="10"/>
      <c r="DN242" s="10"/>
      <c r="DO242" s="10"/>
      <c r="DQ242" s="10"/>
      <c r="DR242" s="10"/>
      <c r="DS242" s="10"/>
      <c r="DT242" s="10"/>
      <c r="DU242" s="10"/>
      <c r="DV242" s="10"/>
      <c r="DW242" s="10"/>
      <c r="DX242" s="10"/>
      <c r="DY242" s="10"/>
      <c r="DZ242" s="10"/>
      <c r="EA242" s="10"/>
      <c r="EB242" s="10"/>
      <c r="EC242" s="10"/>
      <c r="ED242" s="10"/>
      <c r="EE242" s="10"/>
      <c r="EJ242" s="10"/>
      <c r="EL242" s="10"/>
      <c r="EM242" s="10"/>
      <c r="EN242" s="10"/>
      <c r="EO242" s="10"/>
      <c r="EP242" s="10"/>
      <c r="EQ242" s="10"/>
      <c r="ER242" s="10"/>
      <c r="ES242" s="10"/>
      <c r="ET242" s="10"/>
      <c r="EU242" s="10"/>
      <c r="EV242" s="10"/>
      <c r="EW242" s="10"/>
      <c r="EX242" s="10"/>
      <c r="EZ242" s="10"/>
      <c r="FJ242" s="10"/>
      <c r="FK242" s="10"/>
      <c r="FQ242" s="10"/>
      <c r="FS242" s="10"/>
      <c r="FV242" s="10"/>
      <c r="FW242" s="10"/>
      <c r="FX242" s="10"/>
      <c r="FY242" s="10"/>
      <c r="GE242" s="10"/>
      <c r="GP242" s="10"/>
      <c r="GR242" s="10"/>
      <c r="GV242" s="10"/>
      <c r="GW242" s="10"/>
      <c r="GX242" s="10"/>
      <c r="GY242" s="10"/>
      <c r="HB242" s="10"/>
      <c r="HC242" s="10"/>
      <c r="HD242" s="10"/>
      <c r="HE242" s="10"/>
      <c r="HF242" s="10"/>
      <c r="HG242" s="10"/>
      <c r="HH242" s="10"/>
      <c r="HK242" s="10"/>
      <c r="HL242" s="10"/>
    </row>
    <row r="243" spans="3:220" x14ac:dyDescent="0.2">
      <c r="C243" s="10"/>
      <c r="AG243" s="10"/>
      <c r="AH243" s="10"/>
      <c r="AI243" s="10"/>
      <c r="AJ243" s="10"/>
      <c r="AL243" s="10"/>
      <c r="AM243" s="10"/>
      <c r="AN243" s="11"/>
      <c r="AO243" s="11"/>
      <c r="AQ243" s="10"/>
      <c r="AR243" s="10"/>
      <c r="AS243" s="10"/>
      <c r="AT243" s="10"/>
      <c r="AU243" s="10"/>
      <c r="AW243" s="10"/>
      <c r="AX243" s="10"/>
      <c r="AY243" s="10"/>
      <c r="BC243" s="10"/>
      <c r="BD243" s="10"/>
      <c r="BP243" s="10"/>
      <c r="BR243" s="10"/>
      <c r="BS243" s="10"/>
      <c r="BT243" s="10"/>
      <c r="CK243" s="10"/>
      <c r="CL243" s="10"/>
      <c r="CM243" s="10"/>
      <c r="CN243" s="10"/>
      <c r="CO243" s="10"/>
      <c r="CP243" s="10"/>
      <c r="DJ243" s="10"/>
      <c r="DK243" s="10"/>
      <c r="DL243" s="10"/>
      <c r="DM243" s="10"/>
      <c r="DN243" s="10"/>
      <c r="DO243" s="10"/>
      <c r="DQ243" s="10"/>
      <c r="DR243" s="10"/>
      <c r="DS243" s="10"/>
      <c r="DT243" s="10"/>
      <c r="DU243" s="10"/>
      <c r="DV243" s="10"/>
      <c r="DW243" s="10"/>
      <c r="DX243" s="10"/>
      <c r="DY243" s="10"/>
      <c r="DZ243" s="10"/>
      <c r="EA243" s="10"/>
      <c r="EB243" s="10"/>
      <c r="EC243" s="10"/>
      <c r="ED243" s="10"/>
      <c r="EE243" s="10"/>
      <c r="EJ243" s="10"/>
      <c r="EL243" s="10"/>
      <c r="EM243" s="10"/>
      <c r="EN243" s="10"/>
      <c r="EO243" s="10"/>
      <c r="EP243" s="10"/>
      <c r="EQ243" s="10"/>
      <c r="ER243" s="10"/>
      <c r="ES243" s="10"/>
      <c r="ET243" s="10"/>
      <c r="EU243" s="10"/>
      <c r="EV243" s="10"/>
      <c r="EW243" s="10"/>
      <c r="EX243" s="10"/>
      <c r="EZ243" s="10"/>
      <c r="FJ243" s="10"/>
      <c r="FK243" s="10"/>
      <c r="FQ243" s="10"/>
      <c r="FS243" s="10"/>
      <c r="FV243" s="10"/>
      <c r="FW243" s="10"/>
      <c r="FX243" s="10"/>
      <c r="FY243" s="10"/>
      <c r="GE243" s="10"/>
      <c r="GP243" s="10"/>
      <c r="GR243" s="10"/>
      <c r="GV243" s="10"/>
      <c r="GW243" s="10"/>
      <c r="GX243" s="10"/>
      <c r="GY243" s="10"/>
      <c r="HB243" s="10"/>
      <c r="HC243" s="10"/>
      <c r="HD243" s="10"/>
      <c r="HE243" s="10"/>
      <c r="HF243" s="10"/>
      <c r="HG243" s="10"/>
      <c r="HH243" s="10"/>
      <c r="HK243" s="10"/>
      <c r="HL243" s="10"/>
    </row>
    <row r="244" spans="3:220" x14ac:dyDescent="0.2">
      <c r="C244" s="10"/>
      <c r="AG244" s="10"/>
      <c r="AH244" s="10"/>
      <c r="AI244" s="10"/>
      <c r="AJ244" s="10"/>
      <c r="AL244" s="10"/>
      <c r="AM244" s="10"/>
      <c r="AN244" s="11"/>
      <c r="AO244" s="11"/>
      <c r="AQ244" s="10"/>
      <c r="AR244" s="10"/>
      <c r="AS244" s="10"/>
      <c r="AT244" s="10"/>
      <c r="AU244" s="10"/>
      <c r="AW244" s="10"/>
      <c r="AX244" s="10"/>
      <c r="AY244" s="10"/>
      <c r="BC244" s="10"/>
      <c r="BD244" s="10"/>
      <c r="BP244" s="10"/>
      <c r="BR244" s="10"/>
      <c r="BS244" s="10"/>
      <c r="BT244" s="10"/>
      <c r="CK244" s="10"/>
      <c r="CL244" s="10"/>
      <c r="CM244" s="10"/>
      <c r="CN244" s="10"/>
      <c r="CO244" s="10"/>
      <c r="CP244" s="10"/>
      <c r="DJ244" s="10"/>
      <c r="DK244" s="10"/>
      <c r="DL244" s="10"/>
      <c r="DM244" s="10"/>
      <c r="DN244" s="10"/>
      <c r="DO244" s="10"/>
      <c r="DQ244" s="10"/>
      <c r="DR244" s="10"/>
      <c r="DS244" s="10"/>
      <c r="DT244" s="10"/>
      <c r="DU244" s="10"/>
      <c r="DV244" s="10"/>
      <c r="DW244" s="10"/>
      <c r="DX244" s="10"/>
      <c r="DY244" s="10"/>
      <c r="DZ244" s="10"/>
      <c r="EA244" s="10"/>
      <c r="EB244" s="10"/>
      <c r="EC244" s="10"/>
      <c r="ED244" s="10"/>
      <c r="EE244" s="10"/>
      <c r="EJ244" s="10"/>
      <c r="EL244" s="10"/>
      <c r="EM244" s="10"/>
      <c r="EN244" s="10"/>
      <c r="EO244" s="10"/>
      <c r="EP244" s="10"/>
      <c r="EQ244" s="10"/>
      <c r="ER244" s="10"/>
      <c r="ES244" s="10"/>
      <c r="ET244" s="10"/>
      <c r="EU244" s="10"/>
      <c r="EV244" s="10"/>
      <c r="EW244" s="10"/>
      <c r="EX244" s="10"/>
      <c r="EZ244" s="10"/>
      <c r="FJ244" s="10"/>
      <c r="FK244" s="10"/>
      <c r="FQ244" s="10"/>
      <c r="FS244" s="10"/>
      <c r="FV244" s="10"/>
      <c r="FW244" s="10"/>
      <c r="FX244" s="10"/>
      <c r="FY244" s="10"/>
      <c r="GE244" s="10"/>
      <c r="GP244" s="10"/>
      <c r="GR244" s="10"/>
      <c r="GV244" s="10"/>
      <c r="GW244" s="10"/>
      <c r="GX244" s="10"/>
      <c r="GY244" s="10"/>
      <c r="HB244" s="10"/>
      <c r="HC244" s="10"/>
      <c r="HD244" s="10"/>
      <c r="HE244" s="10"/>
      <c r="HF244" s="10"/>
      <c r="HG244" s="10"/>
      <c r="HH244" s="10"/>
      <c r="HK244" s="10"/>
      <c r="HL244" s="10"/>
    </row>
    <row r="245" spans="3:220" x14ac:dyDescent="0.2">
      <c r="C245" s="10"/>
      <c r="AG245" s="10"/>
      <c r="AH245" s="10"/>
      <c r="AI245" s="10"/>
      <c r="AJ245" s="10"/>
      <c r="AL245" s="10"/>
      <c r="AM245" s="10"/>
      <c r="AN245" s="11"/>
      <c r="AO245" s="11"/>
      <c r="AQ245" s="10"/>
      <c r="AR245" s="10"/>
      <c r="AS245" s="10"/>
      <c r="AT245" s="10"/>
      <c r="AU245" s="10"/>
      <c r="AW245" s="10"/>
      <c r="AX245" s="10"/>
      <c r="AY245" s="10"/>
      <c r="BC245" s="10"/>
      <c r="BD245" s="10"/>
      <c r="BP245" s="10"/>
      <c r="BR245" s="10"/>
      <c r="BS245" s="10"/>
      <c r="BT245" s="10"/>
      <c r="CK245" s="10"/>
      <c r="CL245" s="10"/>
      <c r="CM245" s="10"/>
      <c r="CN245" s="10"/>
      <c r="CO245" s="10"/>
      <c r="CP245" s="10"/>
      <c r="DJ245" s="10"/>
      <c r="DK245" s="10"/>
      <c r="DL245" s="10"/>
      <c r="DM245" s="10"/>
      <c r="DN245" s="10"/>
      <c r="DO245" s="10"/>
      <c r="DQ245" s="10"/>
      <c r="DR245" s="10"/>
      <c r="DS245" s="10"/>
      <c r="DT245" s="10"/>
      <c r="DU245" s="10"/>
      <c r="DV245" s="10"/>
      <c r="DW245" s="10"/>
      <c r="DX245" s="10"/>
      <c r="DY245" s="10"/>
      <c r="DZ245" s="10"/>
      <c r="EA245" s="10"/>
      <c r="EB245" s="10"/>
      <c r="EC245" s="10"/>
      <c r="ED245" s="10"/>
      <c r="EE245" s="10"/>
      <c r="EJ245" s="10"/>
      <c r="EL245" s="10"/>
      <c r="EM245" s="10"/>
      <c r="EN245" s="10"/>
      <c r="EO245" s="10"/>
      <c r="EP245" s="10"/>
      <c r="EQ245" s="10"/>
      <c r="ER245" s="10"/>
      <c r="ES245" s="10"/>
      <c r="ET245" s="10"/>
      <c r="EU245" s="10"/>
      <c r="EV245" s="10"/>
      <c r="EW245" s="10"/>
      <c r="EX245" s="10"/>
      <c r="EZ245" s="10"/>
      <c r="FJ245" s="10"/>
      <c r="FK245" s="10"/>
      <c r="FQ245" s="10"/>
      <c r="FS245" s="10"/>
      <c r="FV245" s="10"/>
      <c r="FW245" s="10"/>
      <c r="FX245" s="10"/>
      <c r="FY245" s="10"/>
      <c r="GE245" s="10"/>
      <c r="GP245" s="10"/>
      <c r="GR245" s="10"/>
      <c r="GV245" s="10"/>
      <c r="GW245" s="10"/>
      <c r="GX245" s="10"/>
      <c r="GY245" s="10"/>
      <c r="HB245" s="10"/>
      <c r="HC245" s="10"/>
      <c r="HD245" s="10"/>
      <c r="HE245" s="10"/>
      <c r="HF245" s="10"/>
      <c r="HG245" s="10"/>
      <c r="HH245" s="10"/>
      <c r="HK245" s="10"/>
      <c r="HL245" s="10"/>
    </row>
    <row r="246" spans="3:220" x14ac:dyDescent="0.2">
      <c r="C246" s="10"/>
      <c r="AG246" s="10"/>
      <c r="AH246" s="10"/>
      <c r="AI246" s="10"/>
      <c r="AJ246" s="10"/>
      <c r="AL246" s="10"/>
      <c r="AM246" s="10"/>
      <c r="AN246" s="11"/>
      <c r="AO246" s="11"/>
      <c r="AQ246" s="10"/>
      <c r="AR246" s="10"/>
      <c r="AS246" s="10"/>
      <c r="AT246" s="10"/>
      <c r="AU246" s="10"/>
      <c r="AW246" s="10"/>
      <c r="AX246" s="10"/>
      <c r="AY246" s="10"/>
      <c r="BC246" s="10"/>
      <c r="BD246" s="10"/>
      <c r="BP246" s="10"/>
      <c r="BR246" s="10"/>
      <c r="BS246" s="10"/>
      <c r="BT246" s="10"/>
      <c r="CK246" s="10"/>
      <c r="CL246" s="10"/>
      <c r="CM246" s="10"/>
      <c r="CN246" s="10"/>
      <c r="CO246" s="10"/>
      <c r="CP246" s="10"/>
      <c r="DJ246" s="10"/>
      <c r="DK246" s="10"/>
      <c r="DL246" s="10"/>
      <c r="DM246" s="10"/>
      <c r="DN246" s="10"/>
      <c r="DO246" s="10"/>
      <c r="DQ246" s="10"/>
      <c r="DR246" s="10"/>
      <c r="DS246" s="10"/>
      <c r="DT246" s="10"/>
      <c r="DU246" s="10"/>
      <c r="DV246" s="10"/>
      <c r="DW246" s="10"/>
      <c r="DX246" s="10"/>
      <c r="DY246" s="10"/>
      <c r="DZ246" s="10"/>
      <c r="EA246" s="10"/>
      <c r="EB246" s="10"/>
      <c r="EC246" s="10"/>
      <c r="ED246" s="10"/>
      <c r="EE246" s="10"/>
      <c r="EJ246" s="10"/>
      <c r="EL246" s="10"/>
      <c r="EM246" s="10"/>
      <c r="EN246" s="10"/>
      <c r="EO246" s="10"/>
      <c r="EP246" s="10"/>
      <c r="EQ246" s="10"/>
      <c r="ER246" s="10"/>
      <c r="ES246" s="10"/>
      <c r="ET246" s="10"/>
      <c r="EU246" s="10"/>
      <c r="EV246" s="10"/>
      <c r="EW246" s="10"/>
      <c r="EX246" s="10"/>
      <c r="EZ246" s="10"/>
      <c r="FJ246" s="10"/>
      <c r="FK246" s="10"/>
      <c r="FQ246" s="10"/>
      <c r="FS246" s="10"/>
      <c r="FV246" s="10"/>
      <c r="FW246" s="10"/>
      <c r="FX246" s="10"/>
      <c r="FY246" s="10"/>
      <c r="GE246" s="10"/>
      <c r="GP246" s="10"/>
      <c r="GR246" s="10"/>
      <c r="GV246" s="10"/>
      <c r="GW246" s="10"/>
      <c r="GX246" s="10"/>
      <c r="GY246" s="10"/>
      <c r="HB246" s="10"/>
      <c r="HC246" s="10"/>
      <c r="HD246" s="10"/>
      <c r="HE246" s="10"/>
      <c r="HF246" s="10"/>
      <c r="HG246" s="10"/>
      <c r="HH246" s="10"/>
      <c r="HK246" s="10"/>
      <c r="HL246" s="10"/>
    </row>
    <row r="247" spans="3:220" x14ac:dyDescent="0.2">
      <c r="C247" s="10"/>
      <c r="AG247" s="10"/>
      <c r="AH247" s="10"/>
      <c r="AI247" s="10"/>
      <c r="AJ247" s="10"/>
      <c r="AL247" s="10"/>
      <c r="AM247" s="10"/>
      <c r="AN247" s="11"/>
      <c r="AO247" s="11"/>
      <c r="AQ247" s="10"/>
      <c r="AR247" s="10"/>
      <c r="AS247" s="10"/>
      <c r="AT247" s="10"/>
      <c r="AU247" s="10"/>
      <c r="AW247" s="10"/>
      <c r="AX247" s="10"/>
      <c r="AY247" s="10"/>
      <c r="BC247" s="10"/>
      <c r="BD247" s="10"/>
      <c r="BP247" s="10"/>
      <c r="BR247" s="10"/>
      <c r="BS247" s="10"/>
      <c r="BT247" s="10"/>
      <c r="CK247" s="10"/>
      <c r="CL247" s="10"/>
      <c r="CM247" s="10"/>
      <c r="CN247" s="10"/>
      <c r="CO247" s="10"/>
      <c r="CP247" s="10"/>
      <c r="DJ247" s="10"/>
      <c r="DK247" s="10"/>
      <c r="DL247" s="10"/>
      <c r="DM247" s="10"/>
      <c r="DN247" s="10"/>
      <c r="DO247" s="10"/>
      <c r="DQ247" s="10"/>
      <c r="DR247" s="10"/>
      <c r="DS247" s="10"/>
      <c r="DT247" s="10"/>
      <c r="DU247" s="10"/>
      <c r="DV247" s="10"/>
      <c r="DW247" s="10"/>
      <c r="DX247" s="10"/>
      <c r="DY247" s="10"/>
      <c r="DZ247" s="10"/>
      <c r="EA247" s="10"/>
      <c r="EB247" s="10"/>
      <c r="EC247" s="10"/>
      <c r="ED247" s="10"/>
      <c r="EE247" s="10"/>
      <c r="EJ247" s="10"/>
      <c r="EL247" s="10"/>
      <c r="EM247" s="10"/>
      <c r="EN247" s="10"/>
      <c r="EO247" s="10"/>
      <c r="EP247" s="10"/>
      <c r="EQ247" s="10"/>
      <c r="ER247" s="10"/>
      <c r="ES247" s="10"/>
      <c r="ET247" s="10"/>
      <c r="EU247" s="10"/>
      <c r="EV247" s="10"/>
      <c r="EW247" s="10"/>
      <c r="EX247" s="10"/>
      <c r="EZ247" s="10"/>
      <c r="FJ247" s="10"/>
      <c r="FK247" s="10"/>
      <c r="FQ247" s="10"/>
      <c r="FS247" s="10"/>
      <c r="FV247" s="10"/>
      <c r="FW247" s="10"/>
      <c r="FX247" s="10"/>
      <c r="FY247" s="10"/>
      <c r="GE247" s="10"/>
      <c r="GP247" s="10"/>
      <c r="GR247" s="10"/>
      <c r="GV247" s="10"/>
      <c r="GW247" s="10"/>
      <c r="GX247" s="10"/>
      <c r="GY247" s="10"/>
      <c r="HB247" s="10"/>
      <c r="HC247" s="10"/>
      <c r="HD247" s="10"/>
      <c r="HE247" s="10"/>
      <c r="HF247" s="10"/>
      <c r="HG247" s="10"/>
      <c r="HH247" s="10"/>
      <c r="HK247" s="10"/>
      <c r="HL247" s="10"/>
    </row>
    <row r="248" spans="3:220" x14ac:dyDescent="0.2">
      <c r="C248" s="10"/>
      <c r="AG248" s="10"/>
      <c r="AH248" s="10"/>
      <c r="AI248" s="10"/>
      <c r="AJ248" s="10"/>
      <c r="AL248" s="10"/>
      <c r="AM248" s="10"/>
      <c r="AN248" s="11"/>
      <c r="AO248" s="11"/>
      <c r="AQ248" s="10"/>
      <c r="AR248" s="10"/>
      <c r="AS248" s="10"/>
      <c r="AT248" s="10"/>
      <c r="AU248" s="10"/>
      <c r="AW248" s="10"/>
      <c r="AX248" s="10"/>
      <c r="AY248" s="10"/>
      <c r="BC248" s="10"/>
      <c r="BD248" s="10"/>
      <c r="BP248" s="10"/>
      <c r="BR248" s="10"/>
      <c r="BS248" s="10"/>
      <c r="BT248" s="10"/>
      <c r="CK248" s="10"/>
      <c r="CL248" s="10"/>
      <c r="CM248" s="10"/>
      <c r="CN248" s="10"/>
      <c r="CO248" s="10"/>
      <c r="CP248" s="10"/>
      <c r="DJ248" s="10"/>
      <c r="DK248" s="10"/>
      <c r="DL248" s="10"/>
      <c r="DM248" s="10"/>
      <c r="DN248" s="10"/>
      <c r="DO248" s="10"/>
      <c r="DQ248" s="10"/>
      <c r="DR248" s="10"/>
      <c r="DS248" s="10"/>
      <c r="DT248" s="10"/>
      <c r="DU248" s="10"/>
      <c r="DV248" s="10"/>
      <c r="DW248" s="10"/>
      <c r="DX248" s="10"/>
      <c r="DY248" s="10"/>
      <c r="DZ248" s="10"/>
      <c r="EA248" s="10"/>
      <c r="EB248" s="10"/>
      <c r="EC248" s="10"/>
      <c r="ED248" s="10"/>
      <c r="EE248" s="10"/>
      <c r="EJ248" s="10"/>
      <c r="EL248" s="10"/>
      <c r="EM248" s="10"/>
      <c r="EN248" s="10"/>
      <c r="EO248" s="10"/>
      <c r="EP248" s="10"/>
      <c r="EQ248" s="10"/>
      <c r="ER248" s="10"/>
      <c r="ES248" s="10"/>
      <c r="ET248" s="10"/>
      <c r="EU248" s="10"/>
      <c r="EV248" s="10"/>
      <c r="EW248" s="10"/>
      <c r="EX248" s="10"/>
      <c r="EZ248" s="10"/>
      <c r="FJ248" s="10"/>
      <c r="FK248" s="10"/>
      <c r="FQ248" s="10"/>
      <c r="FS248" s="10"/>
      <c r="FV248" s="10"/>
      <c r="FW248" s="10"/>
      <c r="FX248" s="10"/>
      <c r="FY248" s="10"/>
      <c r="GE248" s="10"/>
      <c r="GP248" s="10"/>
      <c r="GR248" s="10"/>
      <c r="GV248" s="10"/>
      <c r="GW248" s="10"/>
      <c r="GX248" s="10"/>
      <c r="GY248" s="10"/>
      <c r="HB248" s="10"/>
      <c r="HC248" s="10"/>
      <c r="HD248" s="10"/>
      <c r="HE248" s="10"/>
      <c r="HF248" s="10"/>
      <c r="HG248" s="10"/>
      <c r="HH248" s="10"/>
      <c r="HK248" s="10"/>
      <c r="HL248" s="10"/>
    </row>
    <row r="249" spans="3:220" x14ac:dyDescent="0.2">
      <c r="C249" s="10"/>
      <c r="AG249" s="10"/>
      <c r="AH249" s="10"/>
      <c r="AI249" s="10"/>
      <c r="AJ249" s="10"/>
      <c r="AL249" s="10"/>
      <c r="AM249" s="10"/>
      <c r="AN249" s="11"/>
      <c r="AO249" s="11"/>
      <c r="AQ249" s="10"/>
      <c r="AR249" s="10"/>
      <c r="AS249" s="10"/>
      <c r="AT249" s="10"/>
      <c r="AU249" s="10"/>
      <c r="AW249" s="10"/>
      <c r="AX249" s="10"/>
      <c r="AY249" s="10"/>
      <c r="BC249" s="10"/>
      <c r="BD249" s="10"/>
      <c r="BP249" s="10"/>
      <c r="BR249" s="10"/>
      <c r="BS249" s="10"/>
      <c r="BT249" s="10"/>
      <c r="CK249" s="10"/>
      <c r="CL249" s="10"/>
      <c r="CM249" s="10"/>
      <c r="CN249" s="10"/>
      <c r="CO249" s="10"/>
      <c r="CP249" s="10"/>
      <c r="DJ249" s="10"/>
      <c r="DK249" s="10"/>
      <c r="DL249" s="10"/>
      <c r="DM249" s="10"/>
      <c r="DN249" s="10"/>
      <c r="DO249" s="10"/>
      <c r="DQ249" s="10"/>
      <c r="DR249" s="10"/>
      <c r="DS249" s="10"/>
      <c r="DT249" s="10"/>
      <c r="DU249" s="10"/>
      <c r="DV249" s="10"/>
      <c r="DW249" s="10"/>
      <c r="DX249" s="10"/>
      <c r="DY249" s="10"/>
      <c r="DZ249" s="10"/>
      <c r="EA249" s="10"/>
      <c r="EB249" s="10"/>
      <c r="EC249" s="10"/>
      <c r="ED249" s="10"/>
      <c r="EE249" s="10"/>
      <c r="EJ249" s="10"/>
      <c r="EL249" s="10"/>
      <c r="EM249" s="10"/>
      <c r="EN249" s="10"/>
      <c r="EO249" s="10"/>
      <c r="EP249" s="10"/>
      <c r="EQ249" s="10"/>
      <c r="ER249" s="10"/>
      <c r="ES249" s="10"/>
      <c r="ET249" s="10"/>
      <c r="EU249" s="10"/>
      <c r="EV249" s="10"/>
      <c r="EW249" s="10"/>
      <c r="EX249" s="10"/>
      <c r="EZ249" s="10"/>
      <c r="FJ249" s="10"/>
      <c r="FK249" s="10"/>
      <c r="FQ249" s="10"/>
      <c r="FS249" s="10"/>
      <c r="FV249" s="10"/>
      <c r="FW249" s="10"/>
      <c r="FX249" s="10"/>
      <c r="FY249" s="10"/>
      <c r="GE249" s="10"/>
      <c r="GP249" s="10"/>
      <c r="GR249" s="10"/>
      <c r="GV249" s="10"/>
      <c r="GW249" s="10"/>
      <c r="GX249" s="10"/>
      <c r="GY249" s="10"/>
      <c r="HB249" s="10"/>
      <c r="HC249" s="10"/>
      <c r="HD249" s="10"/>
      <c r="HE249" s="10"/>
      <c r="HF249" s="10"/>
      <c r="HG249" s="10"/>
      <c r="HH249" s="10"/>
      <c r="HK249" s="10"/>
      <c r="HL249" s="10"/>
    </row>
    <row r="250" spans="3:220" x14ac:dyDescent="0.2">
      <c r="C250" s="10"/>
      <c r="AG250" s="10"/>
      <c r="AH250" s="10"/>
      <c r="AI250" s="10"/>
      <c r="AJ250" s="10"/>
      <c r="AL250" s="10"/>
      <c r="AM250" s="10"/>
      <c r="AN250" s="11"/>
      <c r="AO250" s="11"/>
      <c r="AQ250" s="10"/>
      <c r="AR250" s="10"/>
      <c r="AS250" s="10"/>
      <c r="AT250" s="10"/>
      <c r="AU250" s="10"/>
      <c r="AW250" s="10"/>
      <c r="AX250" s="10"/>
      <c r="AY250" s="10"/>
      <c r="BC250" s="10"/>
      <c r="BD250" s="10"/>
      <c r="BP250" s="10"/>
      <c r="BR250" s="10"/>
      <c r="BS250" s="10"/>
      <c r="BT250" s="10"/>
      <c r="CK250" s="10"/>
      <c r="CL250" s="10"/>
      <c r="CM250" s="10"/>
      <c r="CN250" s="10"/>
      <c r="CO250" s="10"/>
      <c r="CP250" s="10"/>
      <c r="DJ250" s="10"/>
      <c r="DK250" s="10"/>
      <c r="DL250" s="10"/>
      <c r="DM250" s="10"/>
      <c r="DN250" s="10"/>
      <c r="DO250" s="10"/>
      <c r="DQ250" s="10"/>
      <c r="DR250" s="10"/>
      <c r="DS250" s="10"/>
      <c r="DT250" s="10"/>
      <c r="DU250" s="10"/>
      <c r="DV250" s="10"/>
      <c r="DW250" s="10"/>
      <c r="DX250" s="10"/>
      <c r="DY250" s="10"/>
      <c r="DZ250" s="10"/>
      <c r="EA250" s="10"/>
      <c r="EB250" s="10"/>
      <c r="EC250" s="10"/>
      <c r="ED250" s="10"/>
      <c r="EE250" s="10"/>
      <c r="EJ250" s="10"/>
      <c r="EL250" s="10"/>
      <c r="EM250" s="10"/>
      <c r="EN250" s="10"/>
      <c r="EO250" s="10"/>
      <c r="EP250" s="10"/>
      <c r="EQ250" s="10"/>
      <c r="ER250" s="10"/>
      <c r="ES250" s="10"/>
      <c r="ET250" s="10"/>
      <c r="EU250" s="10"/>
      <c r="EV250" s="10"/>
      <c r="EW250" s="10"/>
      <c r="EX250" s="10"/>
      <c r="EZ250" s="10"/>
      <c r="FJ250" s="10"/>
      <c r="FK250" s="10"/>
      <c r="FQ250" s="10"/>
      <c r="FS250" s="10"/>
      <c r="FV250" s="10"/>
      <c r="FW250" s="10"/>
      <c r="FX250" s="10"/>
      <c r="FY250" s="10"/>
      <c r="GE250" s="10"/>
      <c r="GP250" s="10"/>
      <c r="GR250" s="10"/>
      <c r="GV250" s="10"/>
      <c r="GW250" s="10"/>
      <c r="GX250" s="10"/>
      <c r="GY250" s="10"/>
      <c r="HB250" s="10"/>
      <c r="HC250" s="10"/>
      <c r="HD250" s="10"/>
      <c r="HE250" s="10"/>
      <c r="HF250" s="10"/>
      <c r="HG250" s="10"/>
      <c r="HH250" s="10"/>
      <c r="HK250" s="10"/>
      <c r="HL250" s="10"/>
    </row>
    <row r="251" spans="3:220" x14ac:dyDescent="0.2">
      <c r="C251" s="10"/>
      <c r="AG251" s="10"/>
      <c r="AH251" s="10"/>
      <c r="AI251" s="10"/>
      <c r="AJ251" s="10"/>
      <c r="AL251" s="10"/>
      <c r="AM251" s="10"/>
      <c r="AN251" s="11"/>
      <c r="AO251" s="11"/>
      <c r="AQ251" s="10"/>
      <c r="AR251" s="10"/>
      <c r="AS251" s="10"/>
      <c r="AT251" s="10"/>
      <c r="AU251" s="10"/>
      <c r="AW251" s="10"/>
      <c r="AX251" s="10"/>
      <c r="AY251" s="10"/>
      <c r="BC251" s="10"/>
      <c r="BD251" s="10"/>
      <c r="BP251" s="10"/>
      <c r="BR251" s="10"/>
      <c r="BS251" s="10"/>
      <c r="BT251" s="10"/>
      <c r="CK251" s="10"/>
      <c r="CL251" s="10"/>
      <c r="CM251" s="10"/>
      <c r="CN251" s="10"/>
      <c r="CO251" s="10"/>
      <c r="CP251" s="10"/>
      <c r="DJ251" s="10"/>
      <c r="DK251" s="10"/>
      <c r="DL251" s="10"/>
      <c r="DM251" s="10"/>
      <c r="DN251" s="10"/>
      <c r="DO251" s="10"/>
      <c r="DQ251" s="10"/>
      <c r="DR251" s="10"/>
      <c r="DS251" s="10"/>
      <c r="DT251" s="10"/>
      <c r="DU251" s="10"/>
      <c r="DV251" s="10"/>
      <c r="DW251" s="10"/>
      <c r="DX251" s="10"/>
      <c r="DY251" s="10"/>
      <c r="DZ251" s="10"/>
      <c r="EA251" s="10"/>
      <c r="EB251" s="10"/>
      <c r="EC251" s="10"/>
      <c r="ED251" s="10"/>
      <c r="EE251" s="10"/>
      <c r="EJ251" s="10"/>
      <c r="EL251" s="10"/>
      <c r="EM251" s="10"/>
      <c r="EN251" s="10"/>
      <c r="EO251" s="10"/>
      <c r="EP251" s="10"/>
      <c r="EQ251" s="10"/>
      <c r="ER251" s="10"/>
      <c r="ES251" s="10"/>
      <c r="ET251" s="10"/>
      <c r="EU251" s="10"/>
      <c r="EV251" s="10"/>
      <c r="EW251" s="10"/>
      <c r="EX251" s="10"/>
      <c r="EZ251" s="10"/>
      <c r="FJ251" s="10"/>
      <c r="FK251" s="10"/>
      <c r="FQ251" s="10"/>
      <c r="FS251" s="10"/>
      <c r="FV251" s="10"/>
      <c r="FW251" s="10"/>
      <c r="FX251" s="10"/>
      <c r="FY251" s="10"/>
      <c r="GE251" s="10"/>
      <c r="GP251" s="10"/>
      <c r="GR251" s="10"/>
      <c r="GV251" s="10"/>
      <c r="GW251" s="10"/>
      <c r="GX251" s="10"/>
      <c r="GY251" s="10"/>
      <c r="HB251" s="10"/>
      <c r="HC251" s="10"/>
      <c r="HD251" s="10"/>
      <c r="HE251" s="10"/>
      <c r="HF251" s="10"/>
      <c r="HG251" s="10"/>
      <c r="HH251" s="10"/>
      <c r="HK251" s="10"/>
      <c r="HL251" s="10"/>
    </row>
    <row r="252" spans="3:220" x14ac:dyDescent="0.2">
      <c r="C252" s="10"/>
      <c r="AG252" s="10"/>
      <c r="AH252" s="10"/>
      <c r="AI252" s="10"/>
      <c r="AJ252" s="10"/>
      <c r="AL252" s="10"/>
      <c r="AM252" s="10"/>
      <c r="AN252" s="11"/>
      <c r="AO252" s="11"/>
      <c r="AQ252" s="10"/>
      <c r="AR252" s="10"/>
      <c r="AS252" s="10"/>
      <c r="AT252" s="10"/>
      <c r="AU252" s="10"/>
      <c r="AW252" s="10"/>
      <c r="AX252" s="10"/>
      <c r="AY252" s="10"/>
      <c r="BC252" s="10"/>
      <c r="BD252" s="10"/>
      <c r="BP252" s="10"/>
      <c r="BR252" s="10"/>
      <c r="BS252" s="10"/>
      <c r="BT252" s="10"/>
      <c r="CK252" s="10"/>
      <c r="CL252" s="10"/>
      <c r="CM252" s="10"/>
      <c r="CN252" s="10"/>
      <c r="CO252" s="10"/>
      <c r="CP252" s="10"/>
      <c r="DJ252" s="10"/>
      <c r="DK252" s="10"/>
      <c r="DL252" s="10"/>
      <c r="DM252" s="10"/>
      <c r="DN252" s="10"/>
      <c r="DO252" s="10"/>
      <c r="DQ252" s="10"/>
      <c r="DR252" s="10"/>
      <c r="DS252" s="10"/>
      <c r="DT252" s="10"/>
      <c r="DU252" s="10"/>
      <c r="DV252" s="10"/>
      <c r="DW252" s="10"/>
      <c r="DX252" s="10"/>
      <c r="DY252" s="10"/>
      <c r="DZ252" s="10"/>
      <c r="EA252" s="10"/>
      <c r="EB252" s="10"/>
      <c r="EC252" s="10"/>
      <c r="ED252" s="10"/>
      <c r="EE252" s="10"/>
      <c r="EJ252" s="10"/>
      <c r="EL252" s="10"/>
      <c r="EM252" s="10"/>
      <c r="EN252" s="10"/>
      <c r="EO252" s="10"/>
      <c r="EP252" s="10"/>
      <c r="EQ252" s="10"/>
      <c r="ER252" s="10"/>
      <c r="ES252" s="10"/>
      <c r="ET252" s="10"/>
      <c r="EU252" s="10"/>
      <c r="EV252" s="10"/>
      <c r="EW252" s="10"/>
      <c r="EX252" s="10"/>
      <c r="EZ252" s="10"/>
      <c r="FJ252" s="10"/>
      <c r="FK252" s="10"/>
      <c r="FQ252" s="10"/>
      <c r="FS252" s="10"/>
      <c r="FV252" s="10"/>
      <c r="FW252" s="10"/>
      <c r="FX252" s="10"/>
      <c r="FY252" s="10"/>
      <c r="GE252" s="10"/>
      <c r="GP252" s="10"/>
      <c r="GR252" s="10"/>
      <c r="GV252" s="10"/>
      <c r="GW252" s="10"/>
      <c r="GX252" s="10"/>
      <c r="GY252" s="10"/>
      <c r="HB252" s="10"/>
      <c r="HC252" s="10"/>
      <c r="HD252" s="10"/>
      <c r="HE252" s="10"/>
      <c r="HF252" s="10"/>
      <c r="HG252" s="10"/>
      <c r="HH252" s="10"/>
      <c r="HK252" s="10"/>
      <c r="HL252" s="10"/>
    </row>
    <row r="253" spans="3:220" x14ac:dyDescent="0.2">
      <c r="C253" s="10"/>
      <c r="AG253" s="10"/>
      <c r="AH253" s="10"/>
      <c r="AI253" s="10"/>
      <c r="AJ253" s="10"/>
      <c r="AL253" s="10"/>
      <c r="AM253" s="10"/>
      <c r="AN253" s="11"/>
      <c r="AO253" s="11"/>
      <c r="AQ253" s="10"/>
      <c r="AR253" s="10"/>
      <c r="AS253" s="10"/>
      <c r="AT253" s="10"/>
      <c r="AU253" s="10"/>
      <c r="AW253" s="10"/>
      <c r="AX253" s="10"/>
      <c r="AY253" s="10"/>
      <c r="BC253" s="10"/>
      <c r="BD253" s="10"/>
      <c r="BP253" s="10"/>
      <c r="BR253" s="10"/>
      <c r="BS253" s="10"/>
      <c r="BT253" s="10"/>
      <c r="CK253" s="10"/>
      <c r="CL253" s="10"/>
      <c r="CM253" s="10"/>
      <c r="CN253" s="10"/>
      <c r="CO253" s="10"/>
      <c r="CP253" s="10"/>
      <c r="DJ253" s="10"/>
      <c r="DK253" s="10"/>
      <c r="DL253" s="10"/>
      <c r="DM253" s="10"/>
      <c r="DN253" s="10"/>
      <c r="DO253" s="10"/>
      <c r="DQ253" s="10"/>
      <c r="DR253" s="10"/>
      <c r="DS253" s="10"/>
      <c r="DT253" s="10"/>
      <c r="DU253" s="10"/>
      <c r="DV253" s="10"/>
      <c r="DW253" s="10"/>
      <c r="DX253" s="10"/>
      <c r="DY253" s="10"/>
      <c r="DZ253" s="10"/>
      <c r="EA253" s="10"/>
      <c r="EB253" s="10"/>
      <c r="EC253" s="10"/>
      <c r="ED253" s="10"/>
      <c r="EE253" s="10"/>
      <c r="EJ253" s="10"/>
      <c r="EL253" s="10"/>
      <c r="EM253" s="10"/>
      <c r="EN253" s="10"/>
      <c r="EO253" s="10"/>
      <c r="EP253" s="10"/>
      <c r="EQ253" s="10"/>
      <c r="ER253" s="10"/>
      <c r="ES253" s="10"/>
      <c r="ET253" s="10"/>
      <c r="EU253" s="10"/>
      <c r="EV253" s="10"/>
      <c r="EW253" s="10"/>
      <c r="EX253" s="10"/>
      <c r="EZ253" s="10"/>
      <c r="FJ253" s="10"/>
      <c r="FK253" s="10"/>
      <c r="FQ253" s="10"/>
      <c r="FS253" s="10"/>
      <c r="FV253" s="10"/>
      <c r="FW253" s="10"/>
      <c r="FX253" s="10"/>
      <c r="FY253" s="10"/>
      <c r="GE253" s="10"/>
      <c r="GP253" s="10"/>
      <c r="GR253" s="10"/>
      <c r="GV253" s="10"/>
      <c r="GW253" s="10"/>
      <c r="GX253" s="10"/>
      <c r="GY253" s="10"/>
      <c r="HB253" s="10"/>
      <c r="HC253" s="10"/>
      <c r="HD253" s="10"/>
      <c r="HE253" s="10"/>
      <c r="HF253" s="10"/>
      <c r="HG253" s="10"/>
      <c r="HH253" s="10"/>
      <c r="HK253" s="10"/>
      <c r="HL253" s="10"/>
    </row>
    <row r="254" spans="3:220" x14ac:dyDescent="0.2">
      <c r="C254" s="10"/>
      <c r="AG254" s="10"/>
      <c r="AH254" s="10"/>
      <c r="AI254" s="10"/>
      <c r="AJ254" s="10"/>
      <c r="AL254" s="10"/>
      <c r="AM254" s="10"/>
      <c r="AN254" s="11"/>
      <c r="AO254" s="11"/>
      <c r="AQ254" s="10"/>
      <c r="AR254" s="10"/>
      <c r="AS254" s="10"/>
      <c r="AT254" s="10"/>
      <c r="AU254" s="10"/>
      <c r="AW254" s="10"/>
      <c r="AX254" s="10"/>
      <c r="AY254" s="10"/>
      <c r="BC254" s="10"/>
      <c r="BD254" s="10"/>
      <c r="BP254" s="10"/>
      <c r="BR254" s="10"/>
      <c r="BS254" s="10"/>
      <c r="BT254" s="10"/>
      <c r="CK254" s="10"/>
      <c r="CL254" s="10"/>
      <c r="CM254" s="10"/>
      <c r="CN254" s="10"/>
      <c r="CO254" s="10"/>
      <c r="CP254" s="10"/>
      <c r="DJ254" s="10"/>
      <c r="DK254" s="10"/>
      <c r="DL254" s="10"/>
      <c r="DM254" s="10"/>
      <c r="DN254" s="10"/>
      <c r="DO254" s="10"/>
      <c r="DQ254" s="10"/>
      <c r="DR254" s="10"/>
      <c r="DS254" s="10"/>
      <c r="DT254" s="10"/>
      <c r="DU254" s="10"/>
      <c r="DV254" s="10"/>
      <c r="DW254" s="10"/>
      <c r="DX254" s="10"/>
      <c r="DY254" s="10"/>
      <c r="DZ254" s="10"/>
      <c r="EA254" s="10"/>
      <c r="EB254" s="10"/>
      <c r="EC254" s="10"/>
      <c r="ED254" s="10"/>
      <c r="EE254" s="10"/>
      <c r="EJ254" s="10"/>
      <c r="EL254" s="10"/>
      <c r="EM254" s="10"/>
      <c r="EN254" s="10"/>
      <c r="EO254" s="10"/>
      <c r="EP254" s="10"/>
      <c r="EQ254" s="10"/>
      <c r="ER254" s="10"/>
      <c r="ES254" s="10"/>
      <c r="ET254" s="10"/>
      <c r="EU254" s="10"/>
      <c r="EV254" s="10"/>
      <c r="EW254" s="10"/>
      <c r="EX254" s="10"/>
      <c r="EZ254" s="10"/>
      <c r="FJ254" s="10"/>
      <c r="FK254" s="10"/>
      <c r="FQ254" s="10"/>
      <c r="FS254" s="10"/>
      <c r="FV254" s="10"/>
      <c r="FW254" s="10"/>
      <c r="FX254" s="10"/>
      <c r="FY254" s="10"/>
      <c r="GE254" s="10"/>
      <c r="GP254" s="10"/>
      <c r="GR254" s="10"/>
      <c r="GV254" s="10"/>
      <c r="GW254" s="10"/>
      <c r="GX254" s="10"/>
      <c r="GY254" s="10"/>
      <c r="HB254" s="10"/>
      <c r="HC254" s="10"/>
      <c r="HD254" s="10"/>
      <c r="HE254" s="10"/>
      <c r="HF254" s="10"/>
      <c r="HG254" s="10"/>
      <c r="HH254" s="10"/>
      <c r="HK254" s="10"/>
      <c r="HL254" s="10"/>
    </row>
    <row r="255" spans="3:220" x14ac:dyDescent="0.2">
      <c r="C255" s="10"/>
      <c r="AG255" s="10"/>
      <c r="AH255" s="10"/>
      <c r="AI255" s="10"/>
      <c r="AJ255" s="10"/>
      <c r="AL255" s="10"/>
      <c r="AM255" s="10"/>
      <c r="AN255" s="11"/>
      <c r="AO255" s="11"/>
      <c r="AQ255" s="10"/>
      <c r="AR255" s="10"/>
      <c r="AS255" s="10"/>
      <c r="AT255" s="10"/>
      <c r="AU255" s="10"/>
      <c r="AW255" s="10"/>
      <c r="AX255" s="10"/>
      <c r="AY255" s="10"/>
      <c r="BC255" s="10"/>
      <c r="BD255" s="10"/>
      <c r="BP255" s="10"/>
      <c r="BR255" s="10"/>
      <c r="BS255" s="10"/>
      <c r="BT255" s="10"/>
      <c r="CK255" s="10"/>
      <c r="CL255" s="10"/>
      <c r="CM255" s="10"/>
      <c r="CN255" s="10"/>
      <c r="CO255" s="10"/>
      <c r="CP255" s="10"/>
      <c r="DJ255" s="10"/>
      <c r="DK255" s="10"/>
      <c r="DL255" s="10"/>
      <c r="DM255" s="10"/>
      <c r="DN255" s="10"/>
      <c r="DO255" s="10"/>
      <c r="DQ255" s="10"/>
      <c r="DR255" s="10"/>
      <c r="DS255" s="10"/>
      <c r="DT255" s="10"/>
      <c r="DU255" s="10"/>
      <c r="DV255" s="10"/>
      <c r="DW255" s="10"/>
      <c r="DX255" s="10"/>
      <c r="DY255" s="10"/>
      <c r="DZ255" s="10"/>
      <c r="EA255" s="10"/>
      <c r="EB255" s="10"/>
      <c r="EC255" s="10"/>
      <c r="ED255" s="10"/>
      <c r="EE255" s="10"/>
      <c r="EJ255" s="10"/>
      <c r="EL255" s="10"/>
      <c r="EM255" s="10"/>
      <c r="EN255" s="10"/>
      <c r="EO255" s="10"/>
      <c r="EP255" s="10"/>
      <c r="EQ255" s="10"/>
      <c r="ER255" s="10"/>
      <c r="ES255" s="10"/>
      <c r="ET255" s="10"/>
      <c r="EU255" s="10"/>
      <c r="EV255" s="10"/>
      <c r="EW255" s="10"/>
      <c r="EX255" s="10"/>
      <c r="EZ255" s="10"/>
      <c r="FJ255" s="10"/>
      <c r="FK255" s="10"/>
      <c r="FQ255" s="10"/>
      <c r="FS255" s="10"/>
      <c r="FV255" s="10"/>
      <c r="FW255" s="10"/>
      <c r="FX255" s="10"/>
      <c r="FY255" s="10"/>
      <c r="GE255" s="10"/>
      <c r="GP255" s="10"/>
      <c r="GR255" s="10"/>
      <c r="GV255" s="10"/>
      <c r="GW255" s="10"/>
      <c r="GX255" s="10"/>
      <c r="GY255" s="10"/>
      <c r="HB255" s="10"/>
      <c r="HC255" s="10"/>
      <c r="HD255" s="10"/>
      <c r="HE255" s="10"/>
      <c r="HF255" s="10"/>
      <c r="HG255" s="10"/>
      <c r="HH255" s="10"/>
      <c r="HK255" s="10"/>
      <c r="HL255" s="10"/>
    </row>
    <row r="256" spans="3:220" x14ac:dyDescent="0.2">
      <c r="C256" s="10"/>
      <c r="AG256" s="10"/>
      <c r="AH256" s="10"/>
      <c r="AI256" s="10"/>
      <c r="AJ256" s="10"/>
      <c r="AL256" s="10"/>
      <c r="AM256" s="10"/>
      <c r="AN256" s="11"/>
      <c r="AO256" s="11"/>
      <c r="AQ256" s="10"/>
      <c r="AR256" s="10"/>
      <c r="AS256" s="10"/>
      <c r="AT256" s="10"/>
      <c r="AU256" s="10"/>
      <c r="AW256" s="10"/>
      <c r="AX256" s="10"/>
      <c r="AY256" s="10"/>
      <c r="BC256" s="10"/>
      <c r="BD256" s="10"/>
      <c r="BP256" s="10"/>
      <c r="BR256" s="10"/>
      <c r="BS256" s="10"/>
      <c r="BT256" s="10"/>
      <c r="CK256" s="10"/>
      <c r="CL256" s="10"/>
      <c r="CM256" s="10"/>
      <c r="CN256" s="10"/>
      <c r="CO256" s="10"/>
      <c r="CP256" s="10"/>
      <c r="DJ256" s="10"/>
      <c r="DK256" s="10"/>
      <c r="DL256" s="10"/>
      <c r="DM256" s="10"/>
      <c r="DN256" s="10"/>
      <c r="DO256" s="10"/>
      <c r="DQ256" s="10"/>
      <c r="DR256" s="10"/>
      <c r="DS256" s="10"/>
      <c r="DT256" s="10"/>
      <c r="DU256" s="10"/>
      <c r="DV256" s="10"/>
      <c r="DW256" s="10"/>
      <c r="DX256" s="10"/>
      <c r="DY256" s="10"/>
      <c r="DZ256" s="10"/>
      <c r="EA256" s="10"/>
      <c r="EB256" s="10"/>
      <c r="EC256" s="10"/>
      <c r="ED256" s="10"/>
      <c r="EE256" s="10"/>
      <c r="EJ256" s="10"/>
      <c r="EL256" s="10"/>
      <c r="EM256" s="10"/>
      <c r="EN256" s="10"/>
      <c r="EO256" s="10"/>
      <c r="EP256" s="10"/>
      <c r="EQ256" s="10"/>
      <c r="ER256" s="10"/>
      <c r="ES256" s="10"/>
      <c r="ET256" s="10"/>
      <c r="EU256" s="10"/>
      <c r="EV256" s="10"/>
      <c r="EW256" s="10"/>
      <c r="EX256" s="10"/>
      <c r="EZ256" s="10"/>
      <c r="FJ256" s="10"/>
      <c r="FK256" s="10"/>
      <c r="FQ256" s="10"/>
      <c r="FS256" s="10"/>
      <c r="FV256" s="10"/>
      <c r="FW256" s="10"/>
      <c r="FX256" s="10"/>
      <c r="FY256" s="10"/>
      <c r="GE256" s="10"/>
      <c r="GP256" s="10"/>
      <c r="GR256" s="10"/>
      <c r="GV256" s="10"/>
      <c r="GW256" s="10"/>
      <c r="GX256" s="10"/>
      <c r="GY256" s="10"/>
      <c r="HB256" s="10"/>
      <c r="HC256" s="10"/>
      <c r="HD256" s="10"/>
      <c r="HE256" s="10"/>
      <c r="HF256" s="10"/>
      <c r="HG256" s="10"/>
      <c r="HH256" s="10"/>
      <c r="HK256" s="10"/>
      <c r="HL256" s="10"/>
    </row>
    <row r="257" spans="3:220" x14ac:dyDescent="0.2">
      <c r="C257" s="10"/>
      <c r="AG257" s="10"/>
      <c r="AH257" s="10"/>
      <c r="AI257" s="10"/>
      <c r="AJ257" s="10"/>
      <c r="AL257" s="10"/>
      <c r="AM257" s="10"/>
      <c r="AN257" s="11"/>
      <c r="AO257" s="11"/>
      <c r="AQ257" s="10"/>
      <c r="AR257" s="10"/>
      <c r="AS257" s="10"/>
      <c r="AT257" s="10"/>
      <c r="AU257" s="10"/>
      <c r="AW257" s="10"/>
      <c r="AX257" s="10"/>
      <c r="AY257" s="10"/>
      <c r="BC257" s="10"/>
      <c r="BD257" s="10"/>
      <c r="BP257" s="10"/>
      <c r="BR257" s="10"/>
      <c r="BS257" s="10"/>
      <c r="BT257" s="10"/>
      <c r="CK257" s="10"/>
      <c r="CL257" s="10"/>
      <c r="CM257" s="10"/>
      <c r="CN257" s="10"/>
      <c r="CO257" s="10"/>
      <c r="CP257" s="10"/>
      <c r="DJ257" s="10"/>
      <c r="DK257" s="10"/>
      <c r="DL257" s="10"/>
      <c r="DM257" s="10"/>
      <c r="DN257" s="10"/>
      <c r="DO257" s="10"/>
      <c r="DQ257" s="10"/>
      <c r="DR257" s="10"/>
      <c r="DS257" s="10"/>
      <c r="DT257" s="10"/>
      <c r="DU257" s="10"/>
      <c r="DV257" s="10"/>
      <c r="DW257" s="10"/>
      <c r="DX257" s="10"/>
      <c r="DY257" s="10"/>
      <c r="DZ257" s="10"/>
      <c r="EA257" s="10"/>
      <c r="EB257" s="10"/>
      <c r="EC257" s="10"/>
      <c r="ED257" s="10"/>
      <c r="EE257" s="10"/>
      <c r="EJ257" s="10"/>
      <c r="EL257" s="10"/>
      <c r="EM257" s="10"/>
      <c r="EN257" s="10"/>
      <c r="EO257" s="10"/>
      <c r="EP257" s="10"/>
      <c r="EQ257" s="10"/>
      <c r="ER257" s="10"/>
      <c r="ES257" s="10"/>
      <c r="ET257" s="10"/>
      <c r="EU257" s="10"/>
      <c r="EV257" s="10"/>
      <c r="EW257" s="10"/>
      <c r="EX257" s="10"/>
      <c r="EZ257" s="10"/>
      <c r="FJ257" s="10"/>
      <c r="FK257" s="10"/>
      <c r="FQ257" s="10"/>
      <c r="FS257" s="10"/>
      <c r="FV257" s="10"/>
      <c r="FW257" s="10"/>
      <c r="FX257" s="10"/>
      <c r="FY257" s="10"/>
      <c r="GE257" s="10"/>
      <c r="GP257" s="10"/>
      <c r="GR257" s="10"/>
      <c r="GV257" s="10"/>
      <c r="GW257" s="10"/>
      <c r="GX257" s="10"/>
      <c r="GY257" s="10"/>
      <c r="HB257" s="10"/>
      <c r="HC257" s="10"/>
      <c r="HD257" s="10"/>
      <c r="HE257" s="10"/>
      <c r="HF257" s="10"/>
      <c r="HG257" s="10"/>
      <c r="HH257" s="10"/>
      <c r="HK257" s="10"/>
      <c r="HL257" s="10"/>
    </row>
    <row r="258" spans="3:220" x14ac:dyDescent="0.2">
      <c r="AG258" s="10"/>
      <c r="AH258" s="10"/>
      <c r="AI258" s="10"/>
      <c r="AJ258" s="10"/>
      <c r="AL258" s="10"/>
      <c r="AM258" s="10"/>
      <c r="AN258" s="11"/>
      <c r="AO258" s="11"/>
      <c r="AQ258" s="10"/>
      <c r="AR258" s="10"/>
      <c r="AS258" s="10"/>
      <c r="AT258" s="10"/>
      <c r="AU258" s="10"/>
      <c r="AW258" s="10"/>
      <c r="AX258" s="10"/>
      <c r="AY258" s="10"/>
      <c r="BC258" s="10"/>
      <c r="BD258" s="10"/>
      <c r="BP258" s="10"/>
      <c r="BR258" s="10"/>
      <c r="BS258" s="10"/>
      <c r="BT258" s="10"/>
      <c r="CK258" s="10"/>
      <c r="CL258" s="10"/>
      <c r="CM258" s="10"/>
      <c r="CN258" s="10"/>
      <c r="CO258" s="10"/>
      <c r="CP258" s="10"/>
      <c r="DJ258" s="10"/>
      <c r="DK258" s="10"/>
      <c r="DL258" s="10"/>
      <c r="DM258" s="10"/>
      <c r="DN258" s="10"/>
      <c r="DO258" s="10"/>
      <c r="DQ258" s="10"/>
      <c r="DR258" s="10"/>
      <c r="DS258" s="10"/>
      <c r="DT258" s="10"/>
      <c r="DU258" s="10"/>
      <c r="DV258" s="10"/>
      <c r="DW258" s="10"/>
      <c r="DX258" s="10"/>
      <c r="DY258" s="10"/>
      <c r="DZ258" s="10"/>
      <c r="EA258" s="10"/>
      <c r="EB258" s="10"/>
      <c r="EC258" s="10"/>
      <c r="ED258" s="10"/>
      <c r="EE258" s="10"/>
      <c r="EJ258" s="10"/>
      <c r="EL258" s="10"/>
      <c r="EM258" s="10"/>
      <c r="EN258" s="10"/>
      <c r="EO258" s="10"/>
      <c r="EP258" s="10"/>
      <c r="EQ258" s="10"/>
      <c r="ER258" s="10"/>
      <c r="ES258" s="10"/>
      <c r="ET258" s="10"/>
      <c r="EU258" s="10"/>
      <c r="EV258" s="10"/>
      <c r="EW258" s="10"/>
      <c r="EX258" s="10"/>
      <c r="EZ258" s="10"/>
      <c r="FJ258" s="10"/>
      <c r="FK258" s="10"/>
      <c r="FQ258" s="10"/>
      <c r="FS258" s="10"/>
      <c r="FV258" s="10"/>
      <c r="FW258" s="10"/>
      <c r="FX258" s="10"/>
      <c r="FY258" s="10"/>
      <c r="GE258" s="10"/>
      <c r="GP258" s="10"/>
      <c r="GR258" s="10"/>
      <c r="GV258" s="10"/>
      <c r="GW258" s="10"/>
      <c r="GX258" s="10"/>
      <c r="GY258" s="10"/>
      <c r="HB258" s="10"/>
      <c r="HC258" s="10"/>
      <c r="HD258" s="10"/>
      <c r="HE258" s="10"/>
      <c r="HF258" s="10"/>
      <c r="HG258" s="10"/>
      <c r="HH258" s="10"/>
      <c r="HK258" s="10"/>
      <c r="HL258" s="10"/>
    </row>
    <row r="259" spans="3:220" x14ac:dyDescent="0.2">
      <c r="AG259" s="10"/>
      <c r="AH259" s="10"/>
      <c r="AI259" s="10"/>
      <c r="AJ259" s="10"/>
      <c r="AL259" s="10"/>
      <c r="AM259" s="10"/>
      <c r="AN259" s="11"/>
      <c r="AO259" s="11"/>
      <c r="AQ259" s="10"/>
      <c r="AR259" s="10"/>
      <c r="AS259" s="10"/>
      <c r="AT259" s="10"/>
      <c r="AU259" s="10"/>
      <c r="AW259" s="10"/>
      <c r="AX259" s="10"/>
      <c r="AY259" s="10"/>
      <c r="BC259" s="10"/>
      <c r="BD259" s="10"/>
      <c r="BP259" s="10"/>
      <c r="BR259" s="10"/>
      <c r="BS259" s="10"/>
      <c r="BT259" s="10"/>
      <c r="CK259" s="10"/>
      <c r="CL259" s="10"/>
      <c r="CM259" s="10"/>
      <c r="CN259" s="10"/>
      <c r="CO259" s="10"/>
      <c r="CP259" s="10"/>
      <c r="DJ259" s="10"/>
      <c r="DK259" s="10"/>
      <c r="DL259" s="10"/>
      <c r="DM259" s="10"/>
      <c r="DN259" s="10"/>
      <c r="DO259" s="10"/>
      <c r="DQ259" s="10"/>
      <c r="DR259" s="10"/>
      <c r="DS259" s="10"/>
      <c r="DT259" s="10"/>
      <c r="DU259" s="10"/>
      <c r="DV259" s="10"/>
      <c r="DW259" s="10"/>
      <c r="DX259" s="10"/>
      <c r="DY259" s="10"/>
      <c r="DZ259" s="10"/>
      <c r="EA259" s="10"/>
      <c r="EB259" s="10"/>
      <c r="EC259" s="10"/>
      <c r="ED259" s="10"/>
      <c r="EE259" s="10"/>
      <c r="EJ259" s="10"/>
      <c r="EL259" s="10"/>
      <c r="EM259" s="10"/>
      <c r="EN259" s="10"/>
      <c r="EO259" s="10"/>
      <c r="EP259" s="10"/>
      <c r="EQ259" s="10"/>
      <c r="ER259" s="10"/>
      <c r="ES259" s="10"/>
      <c r="ET259" s="10"/>
      <c r="EU259" s="10"/>
      <c r="EV259" s="10"/>
      <c r="EW259" s="10"/>
      <c r="EX259" s="10"/>
      <c r="EZ259" s="10"/>
      <c r="FJ259" s="10"/>
      <c r="FK259" s="10"/>
      <c r="FQ259" s="10"/>
      <c r="FS259" s="10"/>
      <c r="FV259" s="10"/>
      <c r="FW259" s="10"/>
      <c r="FX259" s="10"/>
      <c r="FY259" s="10"/>
      <c r="GE259" s="10"/>
      <c r="GP259" s="10"/>
      <c r="GR259" s="10"/>
      <c r="GV259" s="10"/>
      <c r="GW259" s="10"/>
      <c r="GX259" s="10"/>
      <c r="GY259" s="10"/>
      <c r="HB259" s="10"/>
      <c r="HC259" s="10"/>
      <c r="HD259" s="10"/>
      <c r="HE259" s="10"/>
      <c r="HF259" s="10"/>
      <c r="HG259" s="10"/>
      <c r="HH259" s="10"/>
      <c r="HK259" s="10"/>
      <c r="HL259" s="10"/>
    </row>
    <row r="260" spans="3:220" x14ac:dyDescent="0.2">
      <c r="AG260" s="10"/>
      <c r="AH260" s="10"/>
      <c r="AI260" s="10"/>
      <c r="AJ260" s="10"/>
      <c r="AL260" s="10"/>
      <c r="AM260" s="10"/>
      <c r="AN260" s="11"/>
      <c r="AO260" s="11"/>
      <c r="AQ260" s="10"/>
      <c r="AR260" s="10"/>
      <c r="AS260" s="10"/>
      <c r="AT260" s="10"/>
      <c r="AU260" s="10"/>
      <c r="AW260" s="10"/>
      <c r="AX260" s="10"/>
      <c r="AY260" s="10"/>
      <c r="BC260" s="10"/>
      <c r="BD260" s="10"/>
      <c r="BP260" s="10"/>
      <c r="BR260" s="10"/>
      <c r="BS260" s="10"/>
      <c r="BT260" s="10"/>
      <c r="CK260" s="10"/>
      <c r="CL260" s="10"/>
      <c r="CM260" s="10"/>
      <c r="CN260" s="10"/>
      <c r="CO260" s="10"/>
      <c r="CP260" s="10"/>
      <c r="DJ260" s="10"/>
      <c r="DK260" s="10"/>
      <c r="DL260" s="10"/>
      <c r="DM260" s="10"/>
      <c r="DN260" s="10"/>
      <c r="DO260" s="10"/>
      <c r="DQ260" s="10"/>
      <c r="DR260" s="10"/>
      <c r="DS260" s="10"/>
      <c r="DT260" s="10"/>
      <c r="DU260" s="10"/>
      <c r="DV260" s="10"/>
      <c r="DW260" s="10"/>
      <c r="DX260" s="10"/>
      <c r="DY260" s="10"/>
      <c r="DZ260" s="10"/>
      <c r="EA260" s="10"/>
      <c r="EB260" s="10"/>
      <c r="EC260" s="10"/>
      <c r="ED260" s="10"/>
      <c r="EE260" s="10"/>
      <c r="EJ260" s="10"/>
      <c r="EL260" s="10"/>
      <c r="EM260" s="10"/>
      <c r="EN260" s="10"/>
      <c r="EO260" s="10"/>
      <c r="EP260" s="10"/>
      <c r="EQ260" s="10"/>
      <c r="ER260" s="10"/>
      <c r="ES260" s="10"/>
      <c r="ET260" s="10"/>
      <c r="EU260" s="10"/>
      <c r="EV260" s="10"/>
      <c r="EW260" s="10"/>
      <c r="EX260" s="10"/>
      <c r="EZ260" s="10"/>
      <c r="FJ260" s="10"/>
      <c r="FK260" s="10"/>
      <c r="FQ260" s="10"/>
      <c r="FS260" s="10"/>
      <c r="FV260" s="10"/>
      <c r="FW260" s="10"/>
      <c r="FX260" s="10"/>
      <c r="FY260" s="10"/>
      <c r="GE260" s="10"/>
      <c r="GP260" s="10"/>
      <c r="GR260" s="10"/>
      <c r="GV260" s="10"/>
      <c r="GW260" s="10"/>
      <c r="GX260" s="10"/>
      <c r="GY260" s="10"/>
      <c r="HB260" s="10"/>
      <c r="HC260" s="10"/>
      <c r="HD260" s="10"/>
      <c r="HE260" s="10"/>
      <c r="HF260" s="10"/>
      <c r="HG260" s="10"/>
      <c r="HH260" s="10"/>
      <c r="HK260" s="10"/>
      <c r="HL260" s="10"/>
    </row>
    <row r="261" spans="3:220" x14ac:dyDescent="0.2">
      <c r="AG261" s="10"/>
      <c r="AH261" s="10"/>
      <c r="AI261" s="10"/>
      <c r="AJ261" s="10"/>
      <c r="AL261" s="10"/>
      <c r="AM261" s="10"/>
      <c r="AN261" s="11"/>
      <c r="AO261" s="11"/>
      <c r="AQ261" s="10"/>
      <c r="AR261" s="10"/>
      <c r="AS261" s="10"/>
      <c r="AT261" s="10"/>
      <c r="AU261" s="10"/>
      <c r="AW261" s="10"/>
      <c r="AX261" s="10"/>
      <c r="AY261" s="10"/>
      <c r="BC261" s="10"/>
      <c r="BD261" s="10"/>
      <c r="BP261" s="10"/>
      <c r="BR261" s="10"/>
      <c r="BS261" s="10"/>
      <c r="BT261" s="10"/>
      <c r="CK261" s="10"/>
      <c r="CL261" s="10"/>
      <c r="CM261" s="10"/>
      <c r="CN261" s="10"/>
      <c r="CO261" s="10"/>
      <c r="CP261" s="10"/>
      <c r="DJ261" s="10"/>
      <c r="DK261" s="10"/>
      <c r="DL261" s="10"/>
      <c r="DM261" s="10"/>
      <c r="DN261" s="10"/>
      <c r="DO261" s="10"/>
      <c r="DQ261" s="10"/>
      <c r="DR261" s="10"/>
      <c r="DS261" s="10"/>
      <c r="DT261" s="10"/>
      <c r="DU261" s="10"/>
      <c r="DV261" s="10"/>
      <c r="DW261" s="10"/>
      <c r="DX261" s="10"/>
      <c r="DY261" s="10"/>
      <c r="DZ261" s="10"/>
      <c r="EA261" s="10"/>
      <c r="EB261" s="10"/>
      <c r="EC261" s="10"/>
      <c r="ED261" s="10"/>
      <c r="EE261" s="10"/>
      <c r="EJ261" s="10"/>
      <c r="EL261" s="10"/>
      <c r="EM261" s="10"/>
      <c r="EN261" s="10"/>
      <c r="EO261" s="10"/>
      <c r="EP261" s="10"/>
      <c r="EQ261" s="10"/>
      <c r="ER261" s="10"/>
      <c r="ES261" s="10"/>
      <c r="ET261" s="10"/>
      <c r="EU261" s="10"/>
      <c r="EV261" s="10"/>
      <c r="EW261" s="10"/>
      <c r="EX261" s="10"/>
      <c r="EZ261" s="10"/>
      <c r="FJ261" s="10"/>
      <c r="FK261" s="10"/>
      <c r="FQ261" s="10"/>
      <c r="FS261" s="10"/>
      <c r="FV261" s="10"/>
      <c r="FW261" s="10"/>
      <c r="FX261" s="10"/>
      <c r="FY261" s="10"/>
      <c r="GE261" s="10"/>
      <c r="GP261" s="10"/>
      <c r="GR261" s="10"/>
      <c r="GV261" s="10"/>
      <c r="GW261" s="10"/>
      <c r="GX261" s="10"/>
      <c r="GY261" s="10"/>
      <c r="HB261" s="10"/>
      <c r="HC261" s="10"/>
      <c r="HD261" s="10"/>
      <c r="HE261" s="10"/>
      <c r="HF261" s="10"/>
      <c r="HG261" s="10"/>
      <c r="HH261" s="10"/>
      <c r="HK261" s="10"/>
      <c r="HL261" s="10"/>
    </row>
    <row r="262" spans="3:220" x14ac:dyDescent="0.2">
      <c r="AG262" s="10"/>
      <c r="AH262" s="10"/>
      <c r="AI262" s="10"/>
      <c r="AJ262" s="10"/>
      <c r="AL262" s="10"/>
      <c r="AM262" s="10"/>
      <c r="AN262" s="11"/>
      <c r="AO262" s="11"/>
      <c r="AQ262" s="10"/>
      <c r="AR262" s="10"/>
      <c r="AS262" s="10"/>
      <c r="AT262" s="10"/>
      <c r="AU262" s="10"/>
      <c r="AW262" s="10"/>
      <c r="AX262" s="10"/>
      <c r="AY262" s="10"/>
      <c r="BC262" s="10"/>
      <c r="BD262" s="10"/>
      <c r="BP262" s="10"/>
      <c r="BR262" s="10"/>
      <c r="BS262" s="10"/>
      <c r="BT262" s="10"/>
      <c r="CK262" s="10"/>
      <c r="CL262" s="10"/>
      <c r="CM262" s="10"/>
      <c r="CN262" s="10"/>
      <c r="CO262" s="10"/>
      <c r="CP262" s="10"/>
      <c r="DJ262" s="10"/>
      <c r="DK262" s="10"/>
      <c r="DL262" s="10"/>
      <c r="DM262" s="10"/>
      <c r="DN262" s="10"/>
      <c r="DO262" s="10"/>
      <c r="DQ262" s="10"/>
      <c r="DR262" s="10"/>
      <c r="DS262" s="10"/>
      <c r="DT262" s="10"/>
      <c r="DU262" s="10"/>
      <c r="DV262" s="10"/>
      <c r="DW262" s="10"/>
      <c r="DX262" s="10"/>
      <c r="DY262" s="10"/>
      <c r="DZ262" s="10"/>
      <c r="EA262" s="10"/>
      <c r="EB262" s="10"/>
      <c r="EC262" s="10"/>
      <c r="ED262" s="10"/>
      <c r="EE262" s="10"/>
      <c r="EJ262" s="10"/>
      <c r="EL262" s="10"/>
      <c r="EM262" s="10"/>
      <c r="EN262" s="10"/>
      <c r="EO262" s="10"/>
      <c r="EP262" s="10"/>
      <c r="EQ262" s="10"/>
      <c r="ER262" s="10"/>
      <c r="ES262" s="10"/>
      <c r="ET262" s="10"/>
      <c r="EU262" s="10"/>
      <c r="EV262" s="10"/>
      <c r="EW262" s="10"/>
      <c r="EX262" s="10"/>
      <c r="EZ262" s="10"/>
      <c r="FJ262" s="10"/>
      <c r="FK262" s="10"/>
      <c r="FQ262" s="10"/>
      <c r="FS262" s="10"/>
      <c r="FV262" s="10"/>
      <c r="FW262" s="10"/>
      <c r="FX262" s="10"/>
      <c r="FY262" s="10"/>
      <c r="GE262" s="10"/>
      <c r="GP262" s="10"/>
      <c r="GR262" s="10"/>
      <c r="GV262" s="10"/>
      <c r="GW262" s="10"/>
      <c r="GX262" s="10"/>
      <c r="GY262" s="10"/>
      <c r="HB262" s="10"/>
      <c r="HC262" s="10"/>
      <c r="HD262" s="10"/>
      <c r="HE262" s="10"/>
      <c r="HF262" s="10"/>
      <c r="HG262" s="10"/>
      <c r="HH262" s="10"/>
      <c r="HK262" s="10"/>
      <c r="HL262" s="10"/>
    </row>
    <row r="263" spans="3:220" x14ac:dyDescent="0.2">
      <c r="AG263" s="10"/>
      <c r="AH263" s="10"/>
      <c r="AI263" s="10"/>
      <c r="AJ263" s="10"/>
      <c r="AL263" s="10"/>
      <c r="AM263" s="10"/>
      <c r="AN263" s="11"/>
      <c r="AO263" s="11"/>
      <c r="AQ263" s="10"/>
      <c r="AR263" s="10"/>
      <c r="AS263" s="10"/>
      <c r="AT263" s="10"/>
      <c r="AU263" s="10"/>
      <c r="AW263" s="10"/>
      <c r="AX263" s="10"/>
      <c r="AY263" s="10"/>
      <c r="BC263" s="10"/>
      <c r="BD263" s="10"/>
      <c r="BP263" s="10"/>
      <c r="BR263" s="10"/>
      <c r="BS263" s="10"/>
      <c r="BT263" s="10"/>
      <c r="CK263" s="10"/>
      <c r="CL263" s="10"/>
      <c r="CM263" s="10"/>
      <c r="CN263" s="10"/>
      <c r="CO263" s="10"/>
      <c r="CP263" s="10"/>
      <c r="DJ263" s="10"/>
      <c r="DK263" s="10"/>
      <c r="DL263" s="10"/>
      <c r="DM263" s="10"/>
      <c r="DN263" s="10"/>
      <c r="DO263" s="10"/>
      <c r="DQ263" s="10"/>
      <c r="DR263" s="10"/>
      <c r="DS263" s="10"/>
      <c r="DT263" s="10"/>
      <c r="DU263" s="10"/>
      <c r="DV263" s="10"/>
      <c r="DW263" s="10"/>
      <c r="DX263" s="10"/>
      <c r="DY263" s="10"/>
      <c r="DZ263" s="10"/>
      <c r="EA263" s="10"/>
      <c r="EB263" s="10"/>
      <c r="EC263" s="10"/>
      <c r="ED263" s="10"/>
      <c r="EE263" s="10"/>
      <c r="EJ263" s="10"/>
      <c r="EL263" s="10"/>
      <c r="EM263" s="10"/>
      <c r="EN263" s="10"/>
      <c r="EO263" s="10"/>
      <c r="EP263" s="10"/>
      <c r="EQ263" s="10"/>
      <c r="ER263" s="10"/>
      <c r="ES263" s="10"/>
      <c r="ET263" s="10"/>
      <c r="EU263" s="10"/>
      <c r="EV263" s="10"/>
      <c r="EW263" s="10"/>
      <c r="EX263" s="10"/>
      <c r="EZ263" s="10"/>
      <c r="FJ263" s="10"/>
      <c r="FK263" s="10"/>
      <c r="FQ263" s="10"/>
      <c r="FS263" s="10"/>
      <c r="FV263" s="10"/>
      <c r="FW263" s="10"/>
      <c r="FX263" s="10"/>
      <c r="FY263" s="10"/>
      <c r="GE263" s="10"/>
      <c r="GP263" s="10"/>
      <c r="GR263" s="10"/>
      <c r="GV263" s="10"/>
      <c r="GW263" s="10"/>
      <c r="GX263" s="10"/>
      <c r="GY263" s="10"/>
      <c r="HB263" s="10"/>
      <c r="HC263" s="10"/>
      <c r="HD263" s="10"/>
      <c r="HE263" s="10"/>
      <c r="HF263" s="10"/>
      <c r="HG263" s="10"/>
      <c r="HH263" s="10"/>
      <c r="HK263" s="10"/>
      <c r="HL263" s="10"/>
    </row>
    <row r="264" spans="3:220" x14ac:dyDescent="0.2">
      <c r="AG264" s="10"/>
      <c r="AH264" s="10"/>
      <c r="AI264" s="10"/>
      <c r="AJ264" s="10"/>
      <c r="AL264" s="10"/>
      <c r="AM264" s="10"/>
      <c r="AN264" s="11"/>
      <c r="AO264" s="11"/>
      <c r="AQ264" s="10"/>
      <c r="AR264" s="10"/>
      <c r="AS264" s="10"/>
      <c r="AT264" s="10"/>
      <c r="AU264" s="10"/>
      <c r="AW264" s="10"/>
      <c r="AX264" s="10"/>
      <c r="AY264" s="10"/>
      <c r="BC264" s="10"/>
      <c r="BD264" s="10"/>
      <c r="BP264" s="10"/>
      <c r="BR264" s="10"/>
      <c r="BS264" s="10"/>
      <c r="BT264" s="10"/>
      <c r="CK264" s="10"/>
      <c r="CL264" s="10"/>
      <c r="CM264" s="10"/>
      <c r="CN264" s="10"/>
      <c r="CO264" s="10"/>
      <c r="CP264" s="10"/>
      <c r="DJ264" s="10"/>
      <c r="DK264" s="10"/>
      <c r="DL264" s="10"/>
      <c r="DM264" s="10"/>
      <c r="DN264" s="10"/>
      <c r="DO264" s="10"/>
      <c r="DQ264" s="10"/>
      <c r="DR264" s="10"/>
      <c r="DS264" s="10"/>
      <c r="DT264" s="10"/>
      <c r="DU264" s="10"/>
      <c r="DV264" s="10"/>
      <c r="DW264" s="10"/>
      <c r="DX264" s="10"/>
      <c r="DY264" s="10"/>
      <c r="DZ264" s="10"/>
      <c r="EA264" s="10"/>
      <c r="EB264" s="10"/>
      <c r="EC264" s="10"/>
      <c r="ED264" s="10"/>
      <c r="EE264" s="10"/>
      <c r="EJ264" s="10"/>
      <c r="EL264" s="10"/>
      <c r="EM264" s="10"/>
      <c r="EN264" s="10"/>
      <c r="EO264" s="10"/>
      <c r="EP264" s="10"/>
      <c r="EQ264" s="10"/>
      <c r="ER264" s="10"/>
      <c r="ES264" s="10"/>
      <c r="ET264" s="10"/>
      <c r="EU264" s="10"/>
      <c r="EV264" s="10"/>
      <c r="EW264" s="10"/>
      <c r="EX264" s="10"/>
      <c r="EZ264" s="10"/>
      <c r="FJ264" s="10"/>
      <c r="FK264" s="10"/>
      <c r="FQ264" s="10"/>
      <c r="FS264" s="10"/>
      <c r="FV264" s="10"/>
      <c r="FW264" s="10"/>
      <c r="FX264" s="10"/>
      <c r="FY264" s="10"/>
      <c r="GE264" s="10"/>
      <c r="GP264" s="10"/>
      <c r="GR264" s="10"/>
      <c r="GV264" s="10"/>
      <c r="GW264" s="10"/>
      <c r="GX264" s="10"/>
      <c r="GY264" s="10"/>
      <c r="HB264" s="10"/>
      <c r="HC264" s="10"/>
      <c r="HD264" s="10"/>
      <c r="HE264" s="10"/>
      <c r="HF264" s="10"/>
      <c r="HG264" s="10"/>
      <c r="HH264" s="10"/>
      <c r="HK264" s="10"/>
      <c r="HL264" s="10"/>
    </row>
    <row r="265" spans="3:220" x14ac:dyDescent="0.2">
      <c r="AG265" s="10"/>
      <c r="AH265" s="10"/>
      <c r="AI265" s="10"/>
      <c r="AJ265" s="10"/>
      <c r="AL265" s="10"/>
      <c r="AM265" s="10"/>
      <c r="AN265" s="11"/>
      <c r="AO265" s="11"/>
      <c r="AQ265" s="10"/>
      <c r="AR265" s="10"/>
      <c r="AS265" s="10"/>
      <c r="AT265" s="10"/>
      <c r="AU265" s="10"/>
      <c r="AW265" s="10"/>
      <c r="AX265" s="10"/>
      <c r="AY265" s="10"/>
      <c r="BC265" s="10"/>
      <c r="BD265" s="10"/>
      <c r="BP265" s="10"/>
      <c r="BR265" s="10"/>
      <c r="BS265" s="10"/>
      <c r="BT265" s="10"/>
      <c r="CK265" s="10"/>
      <c r="CL265" s="10"/>
      <c r="CM265" s="10"/>
      <c r="CN265" s="10"/>
      <c r="CO265" s="10"/>
      <c r="CP265" s="10"/>
      <c r="DJ265" s="10"/>
      <c r="DK265" s="10"/>
      <c r="DL265" s="10"/>
      <c r="DM265" s="10"/>
      <c r="DN265" s="10"/>
      <c r="DO265" s="10"/>
      <c r="DQ265" s="10"/>
      <c r="DR265" s="10"/>
      <c r="DS265" s="10"/>
      <c r="DT265" s="10"/>
      <c r="DU265" s="10"/>
      <c r="DV265" s="10"/>
      <c r="DW265" s="10"/>
      <c r="DX265" s="10"/>
      <c r="DY265" s="10"/>
      <c r="DZ265" s="10"/>
      <c r="EA265" s="10"/>
      <c r="EB265" s="10"/>
      <c r="EC265" s="10"/>
      <c r="ED265" s="10"/>
      <c r="EE265" s="10"/>
      <c r="EJ265" s="10"/>
      <c r="EL265" s="10"/>
      <c r="EM265" s="10"/>
      <c r="EN265" s="10"/>
      <c r="EO265" s="10"/>
      <c r="EP265" s="10"/>
      <c r="EQ265" s="10"/>
      <c r="ER265" s="10"/>
      <c r="ES265" s="10"/>
      <c r="ET265" s="10"/>
      <c r="EU265" s="10"/>
      <c r="EV265" s="10"/>
      <c r="EW265" s="10"/>
      <c r="EX265" s="10"/>
      <c r="EZ265" s="10"/>
      <c r="FJ265" s="10"/>
      <c r="FK265" s="10"/>
      <c r="FQ265" s="10"/>
      <c r="FS265" s="10"/>
      <c r="FV265" s="10"/>
      <c r="FW265" s="10"/>
      <c r="FX265" s="10"/>
      <c r="FY265" s="10"/>
      <c r="GE265" s="10"/>
      <c r="GP265" s="10"/>
      <c r="GR265" s="10"/>
      <c r="GV265" s="10"/>
      <c r="GW265" s="10"/>
      <c r="GX265" s="10"/>
      <c r="GY265" s="10"/>
      <c r="HB265" s="10"/>
      <c r="HC265" s="10"/>
      <c r="HD265" s="10"/>
      <c r="HE265" s="10"/>
      <c r="HF265" s="10"/>
      <c r="HG265" s="10"/>
      <c r="HH265" s="10"/>
      <c r="HK265" s="10"/>
      <c r="HL265" s="10"/>
    </row>
    <row r="266" spans="3:220" x14ac:dyDescent="0.2">
      <c r="AG266" s="10"/>
      <c r="AH266" s="10"/>
      <c r="AI266" s="10"/>
      <c r="AJ266" s="10"/>
      <c r="AL266" s="10"/>
      <c r="AM266" s="10"/>
      <c r="AN266" s="11"/>
      <c r="AO266" s="11"/>
      <c r="AQ266" s="10"/>
      <c r="AR266" s="10"/>
      <c r="AS266" s="10"/>
      <c r="AT266" s="10"/>
      <c r="AU266" s="10"/>
      <c r="AW266" s="10"/>
      <c r="AX266" s="10"/>
      <c r="AY266" s="10"/>
      <c r="BC266" s="10"/>
      <c r="BD266" s="10"/>
      <c r="BP266" s="10"/>
      <c r="BR266" s="10"/>
      <c r="BS266" s="10"/>
      <c r="BT266" s="10"/>
      <c r="CK266" s="10"/>
      <c r="CL266" s="10"/>
      <c r="CM266" s="10"/>
      <c r="CN266" s="10"/>
      <c r="CO266" s="10"/>
      <c r="CP266" s="10"/>
      <c r="DJ266" s="10"/>
      <c r="DK266" s="10"/>
      <c r="DL266" s="10"/>
      <c r="DM266" s="10"/>
      <c r="DN266" s="10"/>
      <c r="DO266" s="10"/>
      <c r="DQ266" s="10"/>
      <c r="DR266" s="10"/>
      <c r="DS266" s="10"/>
      <c r="DT266" s="10"/>
      <c r="DU266" s="10"/>
      <c r="DV266" s="10"/>
      <c r="DW266" s="10"/>
      <c r="DX266" s="10"/>
      <c r="DY266" s="10"/>
      <c r="DZ266" s="10"/>
      <c r="EA266" s="10"/>
      <c r="EB266" s="10"/>
      <c r="EC266" s="10"/>
      <c r="ED266" s="10"/>
      <c r="EE266" s="10"/>
      <c r="EJ266" s="10"/>
      <c r="EL266" s="10"/>
      <c r="EM266" s="10"/>
      <c r="EN266" s="10"/>
      <c r="EO266" s="10"/>
      <c r="EP266" s="10"/>
      <c r="EQ266" s="10"/>
      <c r="ER266" s="10"/>
      <c r="ES266" s="10"/>
      <c r="ET266" s="10"/>
      <c r="EU266" s="10"/>
      <c r="EV266" s="10"/>
      <c r="EW266" s="10"/>
      <c r="EX266" s="10"/>
      <c r="EZ266" s="10"/>
      <c r="FJ266" s="10"/>
      <c r="FK266" s="10"/>
      <c r="FQ266" s="10"/>
      <c r="FS266" s="10"/>
      <c r="FV266" s="10"/>
      <c r="FW266" s="10"/>
      <c r="FX266" s="10"/>
      <c r="FY266" s="10"/>
      <c r="GE266" s="10"/>
      <c r="GP266" s="10"/>
      <c r="GR266" s="10"/>
      <c r="GV266" s="10"/>
      <c r="GW266" s="10"/>
      <c r="GX266" s="10"/>
      <c r="GY266" s="10"/>
      <c r="HB266" s="10"/>
      <c r="HC266" s="10"/>
      <c r="HD266" s="10"/>
      <c r="HE266" s="10"/>
      <c r="HF266" s="10"/>
      <c r="HG266" s="10"/>
      <c r="HH266" s="10"/>
      <c r="HK266" s="10"/>
      <c r="HL266" s="10"/>
    </row>
    <row r="267" spans="3:220" x14ac:dyDescent="0.2">
      <c r="AG267" s="10"/>
      <c r="AH267" s="10"/>
      <c r="AI267" s="10"/>
      <c r="AJ267" s="10"/>
      <c r="AL267" s="10"/>
      <c r="AM267" s="10"/>
      <c r="AN267" s="11"/>
      <c r="AO267" s="11"/>
      <c r="AQ267" s="10"/>
      <c r="AR267" s="10"/>
      <c r="AS267" s="10"/>
      <c r="AT267" s="10"/>
      <c r="AU267" s="10"/>
      <c r="AW267" s="10"/>
      <c r="AX267" s="10"/>
      <c r="AY267" s="10"/>
      <c r="BC267" s="10"/>
      <c r="BD267" s="10"/>
      <c r="BP267" s="10"/>
      <c r="BR267" s="10"/>
      <c r="BS267" s="10"/>
      <c r="BT267" s="10"/>
      <c r="CK267" s="10"/>
      <c r="CL267" s="10"/>
      <c r="CM267" s="10"/>
      <c r="CN267" s="10"/>
      <c r="CO267" s="10"/>
      <c r="CP267" s="10"/>
      <c r="DJ267" s="10"/>
      <c r="DK267" s="10"/>
      <c r="DL267" s="10"/>
      <c r="DM267" s="10"/>
      <c r="DN267" s="10"/>
      <c r="DO267" s="10"/>
      <c r="DQ267" s="10"/>
      <c r="DR267" s="10"/>
      <c r="DS267" s="10"/>
      <c r="DT267" s="10"/>
      <c r="DU267" s="10"/>
      <c r="DV267" s="10"/>
      <c r="DW267" s="10"/>
      <c r="DX267" s="10"/>
      <c r="DY267" s="10"/>
      <c r="DZ267" s="10"/>
      <c r="EA267" s="10"/>
      <c r="EB267" s="10"/>
      <c r="EC267" s="10"/>
      <c r="ED267" s="10"/>
      <c r="EE267" s="10"/>
      <c r="EJ267" s="10"/>
      <c r="EL267" s="10"/>
      <c r="EM267" s="10"/>
      <c r="EN267" s="10"/>
      <c r="EO267" s="10"/>
      <c r="EP267" s="10"/>
      <c r="EQ267" s="10"/>
      <c r="ER267" s="10"/>
      <c r="ES267" s="10"/>
      <c r="ET267" s="10"/>
      <c r="EU267" s="10"/>
      <c r="EV267" s="10"/>
      <c r="EW267" s="10"/>
      <c r="EX267" s="10"/>
      <c r="EZ267" s="10"/>
      <c r="FJ267" s="10"/>
      <c r="FK267" s="10"/>
      <c r="FQ267" s="10"/>
      <c r="FS267" s="10"/>
      <c r="FV267" s="10"/>
      <c r="FW267" s="10"/>
      <c r="FX267" s="10"/>
      <c r="FY267" s="10"/>
      <c r="GE267" s="10"/>
      <c r="GP267" s="10"/>
      <c r="GR267" s="10"/>
      <c r="GV267" s="10"/>
      <c r="GW267" s="10"/>
      <c r="GX267" s="10"/>
      <c r="GY267" s="10"/>
      <c r="HB267" s="10"/>
      <c r="HC267" s="10"/>
      <c r="HD267" s="10"/>
      <c r="HE267" s="10"/>
      <c r="HF267" s="10"/>
      <c r="HG267" s="10"/>
      <c r="HH267" s="10"/>
      <c r="HK267" s="10"/>
      <c r="HL267" s="10"/>
    </row>
    <row r="268" spans="3:220" x14ac:dyDescent="0.2">
      <c r="AG268" s="10"/>
      <c r="AH268" s="10"/>
      <c r="AI268" s="10"/>
      <c r="AJ268" s="10"/>
      <c r="AL268" s="10"/>
      <c r="AM268" s="10"/>
      <c r="AN268" s="11"/>
      <c r="AO268" s="11"/>
      <c r="AQ268" s="10"/>
      <c r="AR268" s="10"/>
      <c r="AS268" s="10"/>
      <c r="AT268" s="10"/>
      <c r="AU268" s="10"/>
      <c r="AW268" s="10"/>
      <c r="AX268" s="10"/>
      <c r="AY268" s="10"/>
      <c r="BC268" s="10"/>
      <c r="BD268" s="10"/>
      <c r="BP268" s="10"/>
      <c r="BR268" s="10"/>
      <c r="BS268" s="10"/>
      <c r="BT268" s="10"/>
      <c r="CK268" s="10"/>
      <c r="CL268" s="10"/>
      <c r="CM268" s="10"/>
      <c r="CN268" s="10"/>
      <c r="CO268" s="10"/>
      <c r="CP268" s="10"/>
      <c r="DJ268" s="10"/>
      <c r="DK268" s="10"/>
      <c r="DL268" s="10"/>
      <c r="DM268" s="10"/>
      <c r="DN268" s="10"/>
      <c r="DO268" s="10"/>
      <c r="DQ268" s="10"/>
      <c r="DR268" s="10"/>
      <c r="DS268" s="10"/>
      <c r="DT268" s="10"/>
      <c r="DU268" s="10"/>
      <c r="DV268" s="10"/>
      <c r="DW268" s="10"/>
      <c r="DX268" s="10"/>
      <c r="DY268" s="10"/>
      <c r="DZ268" s="10"/>
      <c r="EA268" s="10"/>
      <c r="EB268" s="10"/>
      <c r="EC268" s="10"/>
      <c r="ED268" s="10"/>
      <c r="EE268" s="10"/>
      <c r="EJ268" s="10"/>
      <c r="EL268" s="10"/>
      <c r="EM268" s="10"/>
      <c r="EN268" s="10"/>
      <c r="EO268" s="10"/>
      <c r="EP268" s="10"/>
      <c r="EQ268" s="10"/>
      <c r="ER268" s="10"/>
      <c r="ES268" s="10"/>
      <c r="ET268" s="10"/>
      <c r="EU268" s="10"/>
      <c r="EV268" s="10"/>
      <c r="EW268" s="10"/>
      <c r="EX268" s="10"/>
      <c r="EZ268" s="10"/>
      <c r="FJ268" s="10"/>
      <c r="FK268" s="10"/>
      <c r="FQ268" s="10"/>
      <c r="FS268" s="10"/>
      <c r="FV268" s="10"/>
      <c r="FW268" s="10"/>
      <c r="FX268" s="10"/>
      <c r="FY268" s="10"/>
      <c r="GE268" s="10"/>
      <c r="GP268" s="10"/>
      <c r="GR268" s="10"/>
      <c r="GV268" s="10"/>
      <c r="GW268" s="10"/>
      <c r="GX268" s="10"/>
      <c r="GY268" s="10"/>
      <c r="HB268" s="10"/>
      <c r="HC268" s="10"/>
      <c r="HD268" s="10"/>
      <c r="HE268" s="10"/>
      <c r="HF268" s="10"/>
      <c r="HG268" s="10"/>
      <c r="HH268" s="10"/>
      <c r="HK268" s="10"/>
      <c r="HL268" s="10"/>
    </row>
    <row r="269" spans="3:220" x14ac:dyDescent="0.2">
      <c r="AG269" s="10"/>
      <c r="AH269" s="10"/>
      <c r="AI269" s="10"/>
      <c r="AJ269" s="10"/>
      <c r="AL269" s="10"/>
      <c r="AM269" s="10"/>
      <c r="AN269" s="11"/>
      <c r="AO269" s="11"/>
      <c r="AQ269" s="10"/>
      <c r="AR269" s="10"/>
      <c r="AS269" s="10"/>
      <c r="AT269" s="10"/>
      <c r="AU269" s="10"/>
      <c r="AW269" s="10"/>
      <c r="AX269" s="10"/>
      <c r="AY269" s="10"/>
      <c r="BC269" s="10"/>
      <c r="BD269" s="10"/>
      <c r="BP269" s="10"/>
      <c r="BR269" s="10"/>
      <c r="BS269" s="10"/>
      <c r="BT269" s="10"/>
      <c r="CK269" s="10"/>
      <c r="CL269" s="10"/>
      <c r="CM269" s="10"/>
      <c r="CN269" s="10"/>
      <c r="CO269" s="10"/>
      <c r="CP269" s="10"/>
      <c r="DJ269" s="10"/>
      <c r="DK269" s="10"/>
      <c r="DL269" s="10"/>
      <c r="DM269" s="10"/>
      <c r="DN269" s="10"/>
      <c r="DO269" s="10"/>
      <c r="DQ269" s="10"/>
      <c r="DR269" s="10"/>
      <c r="DS269" s="10"/>
      <c r="DT269" s="10"/>
      <c r="DU269" s="10"/>
      <c r="DV269" s="10"/>
      <c r="DW269" s="10"/>
      <c r="DX269" s="10"/>
      <c r="DY269" s="10"/>
      <c r="DZ269" s="10"/>
      <c r="EA269" s="10"/>
      <c r="EB269" s="10"/>
      <c r="EC269" s="10"/>
      <c r="ED269" s="10"/>
      <c r="EE269" s="10"/>
      <c r="EJ269" s="10"/>
      <c r="EL269" s="10"/>
      <c r="EM269" s="10"/>
      <c r="EN269" s="10"/>
      <c r="EO269" s="10"/>
      <c r="EP269" s="10"/>
      <c r="EQ269" s="10"/>
      <c r="ER269" s="10"/>
      <c r="ES269" s="10"/>
      <c r="ET269" s="10"/>
      <c r="EU269" s="10"/>
      <c r="EV269" s="10"/>
      <c r="EW269" s="10"/>
      <c r="EX269" s="10"/>
      <c r="EZ269" s="10"/>
      <c r="FJ269" s="10"/>
      <c r="FK269" s="10"/>
      <c r="FQ269" s="10"/>
      <c r="FS269" s="10"/>
      <c r="FV269" s="10"/>
      <c r="FW269" s="10"/>
      <c r="FX269" s="10"/>
      <c r="FY269" s="10"/>
      <c r="GE269" s="10"/>
      <c r="GP269" s="10"/>
      <c r="GR269" s="10"/>
      <c r="GV269" s="10"/>
      <c r="GW269" s="10"/>
      <c r="GX269" s="10"/>
      <c r="GY269" s="10"/>
      <c r="HB269" s="10"/>
      <c r="HC269" s="10"/>
      <c r="HD269" s="10"/>
      <c r="HE269" s="10"/>
      <c r="HF269" s="10"/>
      <c r="HG269" s="10"/>
      <c r="HH269" s="10"/>
      <c r="HK269" s="10"/>
      <c r="HL269" s="10"/>
    </row>
    <row r="270" spans="3:220" x14ac:dyDescent="0.2">
      <c r="AG270" s="10"/>
      <c r="AH270" s="10"/>
      <c r="AI270" s="10"/>
      <c r="AJ270" s="10"/>
      <c r="AL270" s="10"/>
      <c r="AM270" s="10"/>
      <c r="AN270" s="11"/>
      <c r="AO270" s="11"/>
      <c r="AQ270" s="10"/>
      <c r="AR270" s="10"/>
      <c r="AS270" s="10"/>
      <c r="AT270" s="10"/>
      <c r="AU270" s="10"/>
      <c r="AW270" s="10"/>
      <c r="AX270" s="10"/>
      <c r="AY270" s="10"/>
      <c r="BC270" s="10"/>
      <c r="BD270" s="10"/>
      <c r="BP270" s="10"/>
      <c r="BR270" s="10"/>
      <c r="BS270" s="10"/>
      <c r="BT270" s="10"/>
      <c r="CK270" s="10"/>
      <c r="CL270" s="10"/>
      <c r="CM270" s="10"/>
      <c r="CN270" s="10"/>
      <c r="CO270" s="10"/>
      <c r="CP270" s="10"/>
      <c r="DJ270" s="10"/>
      <c r="DK270" s="10"/>
      <c r="DL270" s="10"/>
      <c r="DM270" s="10"/>
      <c r="DN270" s="10"/>
      <c r="DO270" s="10"/>
      <c r="DQ270" s="10"/>
      <c r="DR270" s="10"/>
      <c r="DS270" s="10"/>
      <c r="DT270" s="10"/>
      <c r="DU270" s="10"/>
      <c r="DV270" s="10"/>
      <c r="DW270" s="10"/>
      <c r="DX270" s="10"/>
      <c r="DY270" s="10"/>
      <c r="DZ270" s="10"/>
      <c r="EA270" s="10"/>
      <c r="EB270" s="10"/>
      <c r="EC270" s="10"/>
      <c r="ED270" s="10"/>
      <c r="EE270" s="10"/>
      <c r="EJ270" s="10"/>
      <c r="EL270" s="10"/>
      <c r="EM270" s="10"/>
      <c r="EN270" s="10"/>
      <c r="EO270" s="10"/>
      <c r="EP270" s="10"/>
      <c r="EQ270" s="10"/>
      <c r="ER270" s="10"/>
      <c r="ES270" s="10"/>
      <c r="ET270" s="10"/>
      <c r="EU270" s="10"/>
      <c r="EV270" s="10"/>
      <c r="EW270" s="10"/>
      <c r="EX270" s="10"/>
      <c r="EZ270" s="10"/>
      <c r="FJ270" s="10"/>
      <c r="FK270" s="10"/>
      <c r="FQ270" s="10"/>
      <c r="FS270" s="10"/>
      <c r="FV270" s="10"/>
      <c r="FW270" s="10"/>
      <c r="FX270" s="10"/>
      <c r="FY270" s="10"/>
      <c r="GE270" s="10"/>
      <c r="GP270" s="10"/>
      <c r="GR270" s="10"/>
      <c r="GV270" s="10"/>
      <c r="GW270" s="10"/>
      <c r="GX270" s="10"/>
      <c r="GY270" s="10"/>
      <c r="HB270" s="10"/>
      <c r="HC270" s="10"/>
      <c r="HD270" s="10"/>
      <c r="HE270" s="10"/>
      <c r="HF270" s="10"/>
      <c r="HG270" s="10"/>
      <c r="HH270" s="10"/>
      <c r="HK270" s="10"/>
      <c r="HL270" s="10"/>
    </row>
    <row r="271" spans="3:220" x14ac:dyDescent="0.2">
      <c r="AG271" s="10"/>
      <c r="AH271" s="10"/>
      <c r="AI271" s="10"/>
      <c r="AJ271" s="10"/>
      <c r="AL271" s="10"/>
      <c r="AM271" s="10"/>
      <c r="AN271" s="11"/>
      <c r="AO271" s="11"/>
      <c r="AQ271" s="10"/>
      <c r="AR271" s="10"/>
      <c r="AS271" s="10"/>
      <c r="AT271" s="10"/>
      <c r="AU271" s="10"/>
      <c r="AW271" s="10"/>
      <c r="AX271" s="10"/>
      <c r="AY271" s="10"/>
      <c r="BC271" s="10"/>
      <c r="BD271" s="10"/>
      <c r="BP271" s="10"/>
      <c r="BR271" s="10"/>
      <c r="BS271" s="10"/>
      <c r="BT271" s="10"/>
      <c r="CK271" s="10"/>
      <c r="CL271" s="10"/>
      <c r="CM271" s="10"/>
      <c r="CN271" s="10"/>
      <c r="CO271" s="10"/>
      <c r="CP271" s="10"/>
      <c r="DJ271" s="10"/>
      <c r="DK271" s="10"/>
      <c r="DL271" s="10"/>
      <c r="DM271" s="10"/>
      <c r="DN271" s="10"/>
      <c r="DO271" s="10"/>
      <c r="DQ271" s="10"/>
      <c r="DR271" s="10"/>
      <c r="DS271" s="10"/>
      <c r="DT271" s="10"/>
      <c r="DU271" s="10"/>
      <c r="DV271" s="10"/>
      <c r="DW271" s="10"/>
      <c r="DX271" s="10"/>
      <c r="DY271" s="10"/>
      <c r="DZ271" s="10"/>
      <c r="EA271" s="10"/>
      <c r="EB271" s="10"/>
      <c r="EC271" s="10"/>
      <c r="ED271" s="10"/>
      <c r="EE271" s="10"/>
      <c r="EJ271" s="10"/>
      <c r="EL271" s="10"/>
      <c r="EM271" s="10"/>
      <c r="EN271" s="10"/>
      <c r="EO271" s="10"/>
      <c r="EP271" s="10"/>
      <c r="EQ271" s="10"/>
      <c r="ER271" s="10"/>
      <c r="ES271" s="10"/>
      <c r="ET271" s="10"/>
      <c r="EU271" s="10"/>
      <c r="EV271" s="10"/>
      <c r="EW271" s="10"/>
      <c r="EX271" s="10"/>
      <c r="EZ271" s="10"/>
      <c r="FJ271" s="10"/>
      <c r="FK271" s="10"/>
      <c r="FQ271" s="10"/>
      <c r="FS271" s="10"/>
      <c r="FV271" s="10"/>
      <c r="FW271" s="10"/>
      <c r="FX271" s="10"/>
      <c r="FY271" s="10"/>
      <c r="GE271" s="10"/>
      <c r="GP271" s="10"/>
      <c r="GR271" s="10"/>
      <c r="GV271" s="10"/>
      <c r="GW271" s="10"/>
      <c r="GX271" s="10"/>
      <c r="GY271" s="10"/>
      <c r="HB271" s="10"/>
      <c r="HC271" s="10"/>
      <c r="HD271" s="10"/>
      <c r="HE271" s="10"/>
      <c r="HF271" s="10"/>
      <c r="HG271" s="10"/>
      <c r="HH271" s="10"/>
      <c r="HK271" s="10"/>
      <c r="HL271" s="10"/>
    </row>
    <row r="272" spans="3:220" x14ac:dyDescent="0.2">
      <c r="AG272" s="10"/>
      <c r="AH272" s="10"/>
      <c r="AI272" s="10"/>
      <c r="AJ272" s="10"/>
      <c r="AL272" s="10"/>
      <c r="AM272" s="10"/>
      <c r="AN272" s="11"/>
      <c r="AO272" s="11"/>
      <c r="AQ272" s="10"/>
      <c r="AR272" s="10"/>
      <c r="AS272" s="10"/>
      <c r="AT272" s="10"/>
      <c r="AU272" s="10"/>
      <c r="AW272" s="10"/>
      <c r="AX272" s="10"/>
      <c r="AY272" s="10"/>
      <c r="BC272" s="10"/>
      <c r="BD272" s="10"/>
      <c r="BP272" s="10"/>
      <c r="BR272" s="10"/>
      <c r="BS272" s="10"/>
      <c r="BT272" s="10"/>
      <c r="CK272" s="10"/>
      <c r="CL272" s="10"/>
      <c r="CM272" s="10"/>
      <c r="CN272" s="10"/>
      <c r="CO272" s="10"/>
      <c r="CP272" s="10"/>
      <c r="DJ272" s="10"/>
      <c r="DK272" s="10"/>
      <c r="DL272" s="10"/>
      <c r="DM272" s="10"/>
      <c r="DN272" s="10"/>
      <c r="DO272" s="10"/>
      <c r="DQ272" s="10"/>
      <c r="DR272" s="10"/>
      <c r="DS272" s="10"/>
      <c r="DT272" s="10"/>
      <c r="DU272" s="10"/>
      <c r="DV272" s="10"/>
      <c r="DW272" s="10"/>
      <c r="DX272" s="10"/>
      <c r="DY272" s="10"/>
      <c r="DZ272" s="10"/>
      <c r="EA272" s="10"/>
      <c r="EB272" s="10"/>
      <c r="EC272" s="10"/>
      <c r="ED272" s="10"/>
      <c r="EE272" s="10"/>
      <c r="EJ272" s="10"/>
      <c r="EL272" s="10"/>
      <c r="EM272" s="10"/>
      <c r="EN272" s="10"/>
      <c r="EO272" s="10"/>
      <c r="EP272" s="10"/>
      <c r="EQ272" s="10"/>
      <c r="ER272" s="10"/>
      <c r="ES272" s="10"/>
      <c r="ET272" s="10"/>
      <c r="EU272" s="10"/>
      <c r="EV272" s="10"/>
      <c r="EW272" s="10"/>
      <c r="EX272" s="10"/>
      <c r="EZ272" s="10"/>
      <c r="FJ272" s="10"/>
      <c r="FK272" s="10"/>
      <c r="FQ272" s="10"/>
      <c r="FS272" s="10"/>
      <c r="FV272" s="10"/>
      <c r="FW272" s="10"/>
      <c r="FX272" s="10"/>
      <c r="FY272" s="10"/>
      <c r="GE272" s="10"/>
      <c r="GP272" s="10"/>
      <c r="GR272" s="10"/>
      <c r="GV272" s="10"/>
      <c r="GW272" s="10"/>
      <c r="GX272" s="10"/>
      <c r="GY272" s="10"/>
      <c r="HB272" s="10"/>
      <c r="HC272" s="10"/>
      <c r="HD272" s="10"/>
      <c r="HE272" s="10"/>
      <c r="HF272" s="10"/>
      <c r="HG272" s="10"/>
      <c r="HH272" s="10"/>
      <c r="HK272" s="10"/>
      <c r="HL272" s="10"/>
    </row>
    <row r="273" spans="33:220" x14ac:dyDescent="0.2">
      <c r="AG273" s="10"/>
      <c r="AH273" s="10"/>
      <c r="AI273" s="10"/>
      <c r="AJ273" s="10"/>
      <c r="AL273" s="10"/>
      <c r="AM273" s="10"/>
      <c r="AN273" s="11"/>
      <c r="AO273" s="11"/>
      <c r="AQ273" s="10"/>
      <c r="AR273" s="10"/>
      <c r="AS273" s="10"/>
      <c r="AT273" s="10"/>
      <c r="AU273" s="10"/>
      <c r="AW273" s="10"/>
      <c r="AX273" s="10"/>
      <c r="AY273" s="10"/>
      <c r="BC273" s="10"/>
      <c r="BD273" s="10"/>
      <c r="BP273" s="10"/>
      <c r="BR273" s="10"/>
      <c r="BS273" s="10"/>
      <c r="BT273" s="10"/>
      <c r="CK273" s="10"/>
      <c r="CL273" s="10"/>
      <c r="CM273" s="10"/>
      <c r="CN273" s="10"/>
      <c r="CO273" s="10"/>
      <c r="CP273" s="10"/>
      <c r="DJ273" s="10"/>
      <c r="DK273" s="10"/>
      <c r="DL273" s="10"/>
      <c r="DM273" s="10"/>
      <c r="DN273" s="10"/>
      <c r="DO273" s="10"/>
      <c r="DQ273" s="10"/>
      <c r="DR273" s="10"/>
      <c r="DS273" s="10"/>
      <c r="DT273" s="10"/>
      <c r="DU273" s="10"/>
      <c r="DV273" s="10"/>
      <c r="DW273" s="10"/>
      <c r="DX273" s="10"/>
      <c r="DY273" s="10"/>
      <c r="DZ273" s="10"/>
      <c r="EA273" s="10"/>
      <c r="EB273" s="10"/>
      <c r="EC273" s="10"/>
      <c r="ED273" s="10"/>
      <c r="EE273" s="10"/>
      <c r="EJ273" s="10"/>
      <c r="EL273" s="10"/>
      <c r="EM273" s="10"/>
      <c r="EN273" s="10"/>
      <c r="EO273" s="10"/>
      <c r="EP273" s="10"/>
      <c r="EQ273" s="10"/>
      <c r="ER273" s="10"/>
      <c r="ES273" s="10"/>
      <c r="ET273" s="10"/>
      <c r="EU273" s="10"/>
      <c r="EV273" s="10"/>
      <c r="EW273" s="10"/>
      <c r="EX273" s="10"/>
      <c r="EZ273" s="10"/>
      <c r="FJ273" s="10"/>
      <c r="FK273" s="10"/>
      <c r="FQ273" s="10"/>
      <c r="FS273" s="10"/>
      <c r="FV273" s="10"/>
      <c r="FW273" s="10"/>
      <c r="FX273" s="10"/>
      <c r="FY273" s="10"/>
      <c r="GE273" s="10"/>
      <c r="GP273" s="10"/>
      <c r="GR273" s="10"/>
      <c r="GV273" s="10"/>
      <c r="GW273" s="10"/>
      <c r="GX273" s="10"/>
      <c r="GY273" s="10"/>
      <c r="HB273" s="10"/>
      <c r="HC273" s="10"/>
      <c r="HD273" s="10"/>
      <c r="HE273" s="10"/>
      <c r="HF273" s="10"/>
      <c r="HG273" s="10"/>
      <c r="HH273" s="10"/>
      <c r="HK273" s="10"/>
      <c r="HL273" s="10"/>
    </row>
    <row r="274" spans="33:220" x14ac:dyDescent="0.2">
      <c r="AG274" s="10"/>
      <c r="AH274" s="10"/>
      <c r="AI274" s="10"/>
      <c r="AJ274" s="10"/>
      <c r="AL274" s="10"/>
      <c r="AM274" s="10"/>
      <c r="AN274" s="11"/>
      <c r="AO274" s="11"/>
      <c r="AQ274" s="10"/>
      <c r="AR274" s="10"/>
      <c r="AS274" s="10"/>
      <c r="AT274" s="10"/>
      <c r="AU274" s="10"/>
      <c r="AW274" s="10"/>
      <c r="AX274" s="10"/>
      <c r="AY274" s="10"/>
      <c r="BC274" s="10"/>
      <c r="BD274" s="10"/>
      <c r="BP274" s="10"/>
      <c r="BR274" s="10"/>
      <c r="BS274" s="10"/>
      <c r="BT274" s="10"/>
      <c r="CK274" s="10"/>
      <c r="CL274" s="10"/>
      <c r="CM274" s="10"/>
      <c r="CN274" s="10"/>
      <c r="CO274" s="10"/>
      <c r="CP274" s="10"/>
      <c r="DJ274" s="10"/>
      <c r="DK274" s="10"/>
      <c r="DL274" s="10"/>
      <c r="DM274" s="10"/>
      <c r="DN274" s="10"/>
      <c r="DO274" s="10"/>
      <c r="DQ274" s="10"/>
      <c r="DR274" s="10"/>
      <c r="DS274" s="10"/>
      <c r="DT274" s="10"/>
      <c r="DU274" s="10"/>
      <c r="DV274" s="10"/>
      <c r="DW274" s="10"/>
      <c r="DX274" s="10"/>
      <c r="DY274" s="10"/>
      <c r="DZ274" s="10"/>
      <c r="EA274" s="10"/>
      <c r="EB274" s="10"/>
      <c r="EC274" s="10"/>
      <c r="ED274" s="10"/>
      <c r="EE274" s="10"/>
      <c r="EJ274" s="10"/>
      <c r="EL274" s="10"/>
      <c r="EM274" s="10"/>
      <c r="EN274" s="10"/>
      <c r="EO274" s="10"/>
      <c r="EP274" s="10"/>
      <c r="EQ274" s="10"/>
      <c r="ER274" s="10"/>
      <c r="ES274" s="10"/>
      <c r="ET274" s="10"/>
      <c r="EU274" s="10"/>
      <c r="EV274" s="10"/>
      <c r="EW274" s="10"/>
      <c r="EX274" s="10"/>
      <c r="EZ274" s="10"/>
      <c r="FJ274" s="10"/>
      <c r="FK274" s="10"/>
      <c r="FQ274" s="10"/>
      <c r="FS274" s="10"/>
      <c r="FV274" s="10"/>
      <c r="FW274" s="10"/>
      <c r="FX274" s="10"/>
      <c r="FY274" s="10"/>
      <c r="GE274" s="10"/>
      <c r="GP274" s="10"/>
      <c r="GR274" s="10"/>
      <c r="GV274" s="10"/>
      <c r="GW274" s="10"/>
      <c r="GX274" s="10"/>
      <c r="GY274" s="10"/>
      <c r="HB274" s="10"/>
      <c r="HC274" s="10"/>
      <c r="HD274" s="10"/>
      <c r="HE274" s="10"/>
      <c r="HF274" s="10"/>
      <c r="HG274" s="10"/>
      <c r="HH274" s="10"/>
      <c r="HK274" s="10"/>
      <c r="HL274" s="10"/>
    </row>
    <row r="275" spans="33:220" x14ac:dyDescent="0.2">
      <c r="AG275" s="10"/>
      <c r="AH275" s="10"/>
      <c r="AI275" s="10"/>
      <c r="AJ275" s="10"/>
      <c r="AL275" s="10"/>
      <c r="AM275" s="10"/>
      <c r="AN275" s="11"/>
      <c r="AO275" s="11"/>
      <c r="AQ275" s="10"/>
      <c r="AR275" s="10"/>
      <c r="AS275" s="10"/>
      <c r="AT275" s="10"/>
      <c r="AU275" s="10"/>
      <c r="AW275" s="10"/>
      <c r="AX275" s="10"/>
      <c r="AY275" s="10"/>
      <c r="BC275" s="10"/>
      <c r="BD275" s="10"/>
      <c r="BP275" s="10"/>
      <c r="BR275" s="10"/>
      <c r="BS275" s="10"/>
      <c r="BT275" s="10"/>
      <c r="CK275" s="10"/>
      <c r="CL275" s="10"/>
      <c r="CM275" s="10"/>
      <c r="CN275" s="10"/>
      <c r="CO275" s="10"/>
      <c r="CP275" s="10"/>
      <c r="DJ275" s="10"/>
      <c r="DK275" s="10"/>
      <c r="DL275" s="10"/>
      <c r="DM275" s="10"/>
      <c r="DN275" s="10"/>
      <c r="DO275" s="10"/>
      <c r="DQ275" s="10"/>
      <c r="DR275" s="10"/>
      <c r="DS275" s="10"/>
      <c r="DT275" s="10"/>
      <c r="DU275" s="10"/>
      <c r="DV275" s="10"/>
      <c r="DW275" s="10"/>
      <c r="DX275" s="10"/>
      <c r="DY275" s="10"/>
      <c r="DZ275" s="10"/>
      <c r="EA275" s="10"/>
      <c r="EB275" s="10"/>
      <c r="EC275" s="10"/>
      <c r="ED275" s="10"/>
      <c r="EE275" s="10"/>
      <c r="EJ275" s="10"/>
      <c r="EL275" s="10"/>
      <c r="EM275" s="10"/>
      <c r="EN275" s="10"/>
      <c r="EO275" s="10"/>
      <c r="EP275" s="10"/>
      <c r="EQ275" s="10"/>
      <c r="ER275" s="10"/>
      <c r="ES275" s="10"/>
      <c r="ET275" s="10"/>
      <c r="EU275" s="10"/>
      <c r="EV275" s="10"/>
      <c r="EW275" s="10"/>
      <c r="EX275" s="10"/>
      <c r="EZ275" s="10"/>
      <c r="FJ275" s="10"/>
      <c r="FK275" s="10"/>
      <c r="FQ275" s="10"/>
      <c r="FS275" s="10"/>
      <c r="FV275" s="10"/>
      <c r="FW275" s="10"/>
      <c r="FX275" s="10"/>
      <c r="FY275" s="10"/>
      <c r="GE275" s="10"/>
      <c r="GP275" s="10"/>
      <c r="GR275" s="10"/>
      <c r="GV275" s="10"/>
      <c r="GW275" s="10"/>
      <c r="GX275" s="10"/>
      <c r="GY275" s="10"/>
      <c r="HB275" s="10"/>
      <c r="HC275" s="10"/>
      <c r="HD275" s="10"/>
      <c r="HE275" s="10"/>
      <c r="HF275" s="10"/>
      <c r="HG275" s="10"/>
      <c r="HH275" s="10"/>
      <c r="HK275" s="10"/>
      <c r="HL275" s="10"/>
    </row>
    <row r="276" spans="33:220" x14ac:dyDescent="0.2">
      <c r="AG276" s="10"/>
      <c r="AH276" s="10"/>
      <c r="AI276" s="10"/>
      <c r="AJ276" s="10"/>
      <c r="AL276" s="10"/>
      <c r="AM276" s="10"/>
      <c r="AN276" s="11"/>
      <c r="AO276" s="11"/>
      <c r="AQ276" s="10"/>
      <c r="AR276" s="10"/>
      <c r="AS276" s="10"/>
      <c r="AT276" s="10"/>
      <c r="AU276" s="10"/>
      <c r="AW276" s="10"/>
      <c r="AX276" s="10"/>
      <c r="AY276" s="10"/>
      <c r="BC276" s="10"/>
      <c r="BD276" s="10"/>
      <c r="BP276" s="10"/>
      <c r="BR276" s="10"/>
      <c r="BS276" s="10"/>
      <c r="BT276" s="10"/>
      <c r="CK276" s="10"/>
      <c r="CL276" s="10"/>
      <c r="CM276" s="10"/>
      <c r="CN276" s="10"/>
      <c r="CO276" s="10"/>
      <c r="CP276" s="10"/>
      <c r="DJ276" s="10"/>
      <c r="DK276" s="10"/>
      <c r="DL276" s="10"/>
      <c r="DM276" s="10"/>
      <c r="DN276" s="10"/>
      <c r="DO276" s="10"/>
      <c r="DQ276" s="10"/>
      <c r="DR276" s="10"/>
      <c r="DS276" s="10"/>
      <c r="DT276" s="10"/>
      <c r="DU276" s="10"/>
      <c r="DV276" s="10"/>
      <c r="DW276" s="10"/>
      <c r="DX276" s="10"/>
      <c r="DY276" s="10"/>
      <c r="DZ276" s="10"/>
      <c r="EA276" s="10"/>
      <c r="EB276" s="10"/>
      <c r="EC276" s="10"/>
      <c r="ED276" s="10"/>
      <c r="EE276" s="10"/>
      <c r="EJ276" s="10"/>
      <c r="EL276" s="10"/>
      <c r="EM276" s="10"/>
      <c r="EN276" s="10"/>
      <c r="EO276" s="10"/>
      <c r="EP276" s="10"/>
      <c r="EQ276" s="10"/>
      <c r="ER276" s="10"/>
      <c r="ES276" s="10"/>
      <c r="ET276" s="10"/>
      <c r="EU276" s="10"/>
      <c r="EV276" s="10"/>
      <c r="EW276" s="10"/>
      <c r="EX276" s="10"/>
      <c r="EZ276" s="10"/>
      <c r="FJ276" s="10"/>
      <c r="FK276" s="10"/>
      <c r="FQ276" s="10"/>
      <c r="FS276" s="10"/>
      <c r="FV276" s="10"/>
      <c r="FW276" s="10"/>
      <c r="FX276" s="10"/>
      <c r="FY276" s="10"/>
      <c r="GE276" s="10"/>
      <c r="GP276" s="10"/>
      <c r="GR276" s="10"/>
      <c r="GV276" s="10"/>
      <c r="GW276" s="10"/>
      <c r="GX276" s="10"/>
      <c r="GY276" s="10"/>
      <c r="HB276" s="10"/>
      <c r="HC276" s="10"/>
      <c r="HD276" s="10"/>
      <c r="HE276" s="10"/>
      <c r="HF276" s="10"/>
      <c r="HG276" s="10"/>
      <c r="HH276" s="10"/>
      <c r="HK276" s="10"/>
      <c r="HL276" s="10"/>
    </row>
    <row r="277" spans="33:220" x14ac:dyDescent="0.2">
      <c r="AG277" s="10"/>
      <c r="AH277" s="10"/>
      <c r="AI277" s="10"/>
      <c r="AJ277" s="10"/>
      <c r="AL277" s="10"/>
      <c r="AM277" s="10"/>
      <c r="AN277" s="11"/>
      <c r="AO277" s="11"/>
      <c r="AQ277" s="10"/>
      <c r="AR277" s="10"/>
      <c r="AS277" s="10"/>
      <c r="AT277" s="10"/>
      <c r="AU277" s="10"/>
      <c r="AW277" s="10"/>
      <c r="AX277" s="10"/>
      <c r="AY277" s="10"/>
      <c r="BC277" s="10"/>
      <c r="BD277" s="10"/>
      <c r="BP277" s="10"/>
      <c r="BR277" s="10"/>
      <c r="BS277" s="10"/>
      <c r="BT277" s="10"/>
      <c r="CK277" s="10"/>
      <c r="CL277" s="10"/>
      <c r="CM277" s="10"/>
      <c r="CN277" s="10"/>
      <c r="CO277" s="10"/>
      <c r="CP277" s="10"/>
      <c r="DJ277" s="10"/>
      <c r="DK277" s="10"/>
      <c r="DL277" s="10"/>
      <c r="DM277" s="10"/>
      <c r="DN277" s="10"/>
      <c r="DO277" s="10"/>
      <c r="DQ277" s="10"/>
      <c r="DR277" s="10"/>
      <c r="DS277" s="10"/>
      <c r="DT277" s="10"/>
      <c r="DU277" s="10"/>
      <c r="DV277" s="10"/>
      <c r="DW277" s="10"/>
      <c r="DX277" s="10"/>
      <c r="DY277" s="10"/>
      <c r="DZ277" s="10"/>
      <c r="EA277" s="10"/>
      <c r="EB277" s="10"/>
      <c r="EC277" s="10"/>
      <c r="ED277" s="10"/>
      <c r="EE277" s="10"/>
      <c r="EJ277" s="10"/>
      <c r="EL277" s="10"/>
      <c r="EM277" s="10"/>
      <c r="EN277" s="10"/>
      <c r="EO277" s="10"/>
      <c r="EP277" s="10"/>
      <c r="EQ277" s="10"/>
      <c r="ER277" s="10"/>
      <c r="ES277" s="10"/>
      <c r="ET277" s="10"/>
      <c r="EU277" s="10"/>
      <c r="EV277" s="10"/>
      <c r="EW277" s="10"/>
      <c r="EX277" s="10"/>
      <c r="EZ277" s="10"/>
      <c r="FJ277" s="10"/>
      <c r="FK277" s="10"/>
      <c r="FQ277" s="10"/>
      <c r="FS277" s="10"/>
      <c r="FV277" s="10"/>
      <c r="FW277" s="10"/>
      <c r="FX277" s="10"/>
      <c r="FY277" s="10"/>
      <c r="GE277" s="10"/>
      <c r="GP277" s="10"/>
      <c r="GR277" s="10"/>
      <c r="GV277" s="10"/>
      <c r="GW277" s="10"/>
      <c r="GX277" s="10"/>
      <c r="GY277" s="10"/>
      <c r="HB277" s="10"/>
      <c r="HC277" s="10"/>
      <c r="HD277" s="10"/>
      <c r="HE277" s="10"/>
      <c r="HF277" s="10"/>
      <c r="HG277" s="10"/>
      <c r="HH277" s="10"/>
      <c r="HK277" s="10"/>
      <c r="HL277" s="10"/>
    </row>
    <row r="278" spans="33:220" x14ac:dyDescent="0.2">
      <c r="AG278" s="10"/>
      <c r="AH278" s="10"/>
      <c r="AI278" s="10"/>
      <c r="AJ278" s="10"/>
      <c r="AL278" s="10"/>
      <c r="AM278" s="10"/>
      <c r="AN278" s="11"/>
      <c r="AO278" s="11"/>
      <c r="AQ278" s="10"/>
      <c r="AR278" s="10"/>
      <c r="AS278" s="10"/>
      <c r="AT278" s="10"/>
      <c r="AU278" s="10"/>
      <c r="AW278" s="10"/>
      <c r="AX278" s="10"/>
      <c r="AY278" s="10"/>
      <c r="BC278" s="10"/>
      <c r="BD278" s="10"/>
      <c r="BP278" s="10"/>
      <c r="BR278" s="10"/>
      <c r="BS278" s="10"/>
      <c r="BT278" s="10"/>
      <c r="CK278" s="10"/>
      <c r="CL278" s="10"/>
      <c r="CM278" s="10"/>
      <c r="CN278" s="10"/>
      <c r="CO278" s="10"/>
      <c r="CP278" s="10"/>
      <c r="DJ278" s="10"/>
      <c r="DK278" s="10"/>
      <c r="DL278" s="10"/>
      <c r="DM278" s="10"/>
      <c r="DN278" s="10"/>
      <c r="DO278" s="10"/>
      <c r="DQ278" s="10"/>
      <c r="DR278" s="10"/>
      <c r="DS278" s="10"/>
      <c r="DT278" s="10"/>
      <c r="DU278" s="10"/>
      <c r="DV278" s="10"/>
      <c r="DW278" s="10"/>
      <c r="DX278" s="10"/>
      <c r="DY278" s="10"/>
      <c r="DZ278" s="10"/>
      <c r="EA278" s="10"/>
      <c r="EB278" s="10"/>
      <c r="EC278" s="10"/>
      <c r="ED278" s="10"/>
      <c r="EE278" s="10"/>
      <c r="EJ278" s="10"/>
      <c r="EL278" s="10"/>
      <c r="EM278" s="10"/>
      <c r="EN278" s="10"/>
      <c r="EO278" s="10"/>
      <c r="EP278" s="10"/>
      <c r="EQ278" s="10"/>
      <c r="ER278" s="10"/>
      <c r="ES278" s="10"/>
      <c r="ET278" s="10"/>
      <c r="EU278" s="10"/>
      <c r="EV278" s="10"/>
      <c r="EW278" s="10"/>
      <c r="EX278" s="10"/>
      <c r="EZ278" s="10"/>
      <c r="FJ278" s="10"/>
      <c r="FK278" s="10"/>
      <c r="FQ278" s="10"/>
      <c r="FS278" s="10"/>
      <c r="FV278" s="10"/>
      <c r="FW278" s="10"/>
      <c r="FX278" s="10"/>
      <c r="FY278" s="10"/>
      <c r="GE278" s="10"/>
      <c r="GP278" s="10"/>
      <c r="GR278" s="10"/>
      <c r="GV278" s="10"/>
      <c r="GW278" s="10"/>
      <c r="GX278" s="10"/>
      <c r="GY278" s="10"/>
      <c r="HB278" s="10"/>
      <c r="HC278" s="10"/>
      <c r="HD278" s="10"/>
      <c r="HE278" s="10"/>
      <c r="HF278" s="10"/>
      <c r="HG278" s="10"/>
      <c r="HH278" s="10"/>
      <c r="HK278" s="10"/>
      <c r="HL278" s="10"/>
    </row>
    <row r="279" spans="33:220" x14ac:dyDescent="0.2">
      <c r="AG279" s="10"/>
      <c r="AH279" s="10"/>
      <c r="AI279" s="10"/>
      <c r="AJ279" s="10"/>
      <c r="AL279" s="10"/>
      <c r="AM279" s="10"/>
      <c r="AN279" s="11"/>
      <c r="AO279" s="11"/>
      <c r="AQ279" s="10"/>
      <c r="AR279" s="10"/>
      <c r="AS279" s="10"/>
      <c r="AT279" s="10"/>
      <c r="AU279" s="10"/>
      <c r="AW279" s="10"/>
      <c r="AX279" s="10"/>
      <c r="AY279" s="10"/>
      <c r="BC279" s="10"/>
      <c r="BD279" s="10"/>
      <c r="BP279" s="10"/>
      <c r="BR279" s="10"/>
      <c r="BS279" s="10"/>
      <c r="BT279" s="10"/>
      <c r="CK279" s="10"/>
      <c r="CL279" s="10"/>
      <c r="CM279" s="10"/>
      <c r="CN279" s="10"/>
      <c r="CO279" s="10"/>
      <c r="CP279" s="10"/>
      <c r="DJ279" s="10"/>
      <c r="DK279" s="10"/>
      <c r="DL279" s="10"/>
      <c r="DM279" s="10"/>
      <c r="DN279" s="10"/>
      <c r="DO279" s="10"/>
      <c r="DQ279" s="10"/>
      <c r="DR279" s="10"/>
      <c r="DS279" s="10"/>
      <c r="DT279" s="10"/>
      <c r="DU279" s="10"/>
      <c r="DV279" s="10"/>
      <c r="DW279" s="10"/>
      <c r="DX279" s="10"/>
      <c r="DY279" s="10"/>
      <c r="DZ279" s="10"/>
      <c r="EA279" s="10"/>
      <c r="EB279" s="10"/>
      <c r="EC279" s="10"/>
      <c r="ED279" s="10"/>
      <c r="EE279" s="10"/>
      <c r="EJ279" s="10"/>
      <c r="EL279" s="10"/>
      <c r="EM279" s="10"/>
      <c r="EN279" s="10"/>
      <c r="EO279" s="10"/>
      <c r="EP279" s="10"/>
      <c r="EQ279" s="10"/>
      <c r="ER279" s="10"/>
      <c r="ES279" s="10"/>
      <c r="ET279" s="10"/>
      <c r="EU279" s="10"/>
      <c r="EV279" s="10"/>
      <c r="EW279" s="10"/>
      <c r="EX279" s="10"/>
      <c r="EZ279" s="10"/>
      <c r="FJ279" s="10"/>
      <c r="FK279" s="10"/>
      <c r="FQ279" s="10"/>
      <c r="FS279" s="10"/>
      <c r="FV279" s="10"/>
      <c r="FW279" s="10"/>
      <c r="FX279" s="10"/>
      <c r="FY279" s="10"/>
      <c r="GE279" s="10"/>
      <c r="GP279" s="10"/>
      <c r="GR279" s="10"/>
      <c r="GV279" s="10"/>
      <c r="GW279" s="10"/>
      <c r="GX279" s="10"/>
      <c r="GY279" s="10"/>
      <c r="HB279" s="10"/>
      <c r="HC279" s="10"/>
      <c r="HD279" s="10"/>
      <c r="HE279" s="10"/>
      <c r="HF279" s="10"/>
      <c r="HG279" s="10"/>
      <c r="HH279" s="10"/>
      <c r="HK279" s="10"/>
      <c r="HL279" s="10"/>
    </row>
    <row r="280" spans="33:220" x14ac:dyDescent="0.2">
      <c r="AG280" s="10"/>
      <c r="AH280" s="10"/>
      <c r="AI280" s="10"/>
      <c r="AJ280" s="10"/>
      <c r="AL280" s="10"/>
      <c r="AM280" s="10"/>
      <c r="AN280" s="11"/>
      <c r="AO280" s="11"/>
      <c r="AQ280" s="10"/>
      <c r="AR280" s="10"/>
      <c r="AS280" s="10"/>
      <c r="AT280" s="10"/>
      <c r="AU280" s="10"/>
      <c r="AW280" s="10"/>
      <c r="AX280" s="10"/>
      <c r="AY280" s="10"/>
      <c r="BC280" s="10"/>
      <c r="BD280" s="10"/>
      <c r="BP280" s="10"/>
      <c r="BR280" s="10"/>
      <c r="BS280" s="10"/>
      <c r="BT280" s="10"/>
      <c r="CK280" s="10"/>
      <c r="CL280" s="10"/>
      <c r="CM280" s="10"/>
      <c r="CN280" s="10"/>
      <c r="CO280" s="10"/>
      <c r="CP280" s="10"/>
      <c r="DJ280" s="10"/>
      <c r="DK280" s="10"/>
      <c r="DL280" s="10"/>
      <c r="DM280" s="10"/>
      <c r="DN280" s="10"/>
      <c r="DO280" s="10"/>
      <c r="DQ280" s="10"/>
      <c r="DR280" s="10"/>
      <c r="DS280" s="10"/>
      <c r="DT280" s="10"/>
      <c r="DU280" s="10"/>
      <c r="DV280" s="10"/>
      <c r="DW280" s="10"/>
      <c r="DX280" s="10"/>
      <c r="DY280" s="10"/>
      <c r="DZ280" s="10"/>
      <c r="EA280" s="10"/>
      <c r="EB280" s="10"/>
      <c r="EC280" s="10"/>
      <c r="ED280" s="10"/>
      <c r="EE280" s="10"/>
      <c r="EJ280" s="10"/>
      <c r="EL280" s="10"/>
      <c r="EM280" s="10"/>
      <c r="EN280" s="10"/>
      <c r="EO280" s="10"/>
      <c r="EP280" s="10"/>
      <c r="EQ280" s="10"/>
      <c r="ER280" s="10"/>
      <c r="ES280" s="10"/>
      <c r="ET280" s="10"/>
      <c r="EU280" s="10"/>
      <c r="EV280" s="10"/>
      <c r="EW280" s="10"/>
      <c r="EX280" s="10"/>
      <c r="EZ280" s="10"/>
      <c r="FJ280" s="10"/>
      <c r="FK280" s="10"/>
      <c r="FQ280" s="10"/>
      <c r="FS280" s="10"/>
      <c r="FV280" s="10"/>
      <c r="FW280" s="10"/>
      <c r="FX280" s="10"/>
      <c r="FY280" s="10"/>
      <c r="GE280" s="10"/>
      <c r="GP280" s="10"/>
      <c r="GR280" s="10"/>
      <c r="GV280" s="10"/>
      <c r="GW280" s="10"/>
      <c r="GX280" s="10"/>
      <c r="GY280" s="10"/>
      <c r="HB280" s="10"/>
      <c r="HC280" s="10"/>
      <c r="HD280" s="10"/>
      <c r="HE280" s="10"/>
      <c r="HF280" s="10"/>
      <c r="HG280" s="10"/>
      <c r="HH280" s="10"/>
      <c r="HK280" s="10"/>
      <c r="HL280" s="10"/>
    </row>
    <row r="281" spans="33:220" x14ac:dyDescent="0.2">
      <c r="AG281" s="10"/>
      <c r="AH281" s="10"/>
      <c r="AI281" s="10"/>
      <c r="AJ281" s="10"/>
      <c r="AL281" s="10"/>
      <c r="AM281" s="10"/>
      <c r="AN281" s="11"/>
      <c r="AO281" s="11"/>
      <c r="AQ281" s="10"/>
      <c r="AR281" s="10"/>
      <c r="AS281" s="10"/>
      <c r="AT281" s="10"/>
      <c r="AU281" s="10"/>
      <c r="AW281" s="10"/>
      <c r="AX281" s="10"/>
      <c r="AY281" s="10"/>
      <c r="BC281" s="10"/>
      <c r="BD281" s="10"/>
      <c r="BP281" s="10"/>
      <c r="BR281" s="10"/>
      <c r="BS281" s="10"/>
      <c r="BT281" s="10"/>
      <c r="CK281" s="10"/>
      <c r="CL281" s="10"/>
      <c r="CM281" s="10"/>
      <c r="CN281" s="10"/>
      <c r="CO281" s="10"/>
      <c r="CP281" s="10"/>
      <c r="DJ281" s="10"/>
      <c r="DK281" s="10"/>
      <c r="DL281" s="10"/>
      <c r="DM281" s="10"/>
      <c r="DN281" s="10"/>
      <c r="DO281" s="10"/>
      <c r="DQ281" s="10"/>
      <c r="DR281" s="10"/>
      <c r="DS281" s="10"/>
      <c r="DT281" s="10"/>
      <c r="DU281" s="10"/>
      <c r="DV281" s="10"/>
      <c r="DW281" s="10"/>
      <c r="DX281" s="10"/>
      <c r="DY281" s="10"/>
      <c r="DZ281" s="10"/>
      <c r="EA281" s="10"/>
      <c r="EB281" s="10"/>
      <c r="EC281" s="10"/>
      <c r="ED281" s="10"/>
      <c r="EE281" s="10"/>
      <c r="EJ281" s="10"/>
      <c r="EL281" s="10"/>
      <c r="EM281" s="10"/>
      <c r="EN281" s="10"/>
      <c r="EO281" s="10"/>
      <c r="EP281" s="10"/>
      <c r="EQ281" s="10"/>
      <c r="ER281" s="10"/>
      <c r="ES281" s="10"/>
      <c r="ET281" s="10"/>
      <c r="EU281" s="10"/>
      <c r="EV281" s="10"/>
      <c r="EW281" s="10"/>
      <c r="EX281" s="10"/>
      <c r="EZ281" s="10"/>
      <c r="FJ281" s="10"/>
      <c r="FK281" s="10"/>
      <c r="FQ281" s="10"/>
      <c r="FS281" s="10"/>
      <c r="FV281" s="10"/>
      <c r="FW281" s="10"/>
      <c r="FX281" s="10"/>
      <c r="FY281" s="10"/>
      <c r="GE281" s="10"/>
      <c r="GP281" s="10"/>
      <c r="GR281" s="10"/>
      <c r="GV281" s="10"/>
      <c r="GW281" s="10"/>
      <c r="GX281" s="10"/>
      <c r="GY281" s="10"/>
      <c r="HB281" s="10"/>
      <c r="HC281" s="10"/>
      <c r="HD281" s="10"/>
      <c r="HE281" s="10"/>
      <c r="HF281" s="10"/>
      <c r="HG281" s="10"/>
      <c r="HH281" s="10"/>
      <c r="HK281" s="10"/>
      <c r="HL281" s="10"/>
    </row>
    <row r="282" spans="33:220" x14ac:dyDescent="0.2">
      <c r="AG282" s="10"/>
      <c r="AH282" s="10"/>
      <c r="AI282" s="10"/>
      <c r="AJ282" s="10"/>
      <c r="AL282" s="10"/>
      <c r="AM282" s="10"/>
      <c r="AN282" s="11"/>
      <c r="AO282" s="11"/>
      <c r="AQ282" s="10"/>
      <c r="AR282" s="10"/>
      <c r="AS282" s="10"/>
      <c r="AT282" s="10"/>
      <c r="AU282" s="10"/>
      <c r="AW282" s="10"/>
      <c r="AX282" s="10"/>
      <c r="AY282" s="10"/>
      <c r="BC282" s="10"/>
      <c r="BD282" s="10"/>
      <c r="BP282" s="10"/>
      <c r="BR282" s="10"/>
      <c r="BS282" s="10"/>
      <c r="BT282" s="10"/>
      <c r="CK282" s="10"/>
      <c r="CL282" s="10"/>
      <c r="CM282" s="10"/>
      <c r="CN282" s="10"/>
      <c r="CO282" s="10"/>
      <c r="CP282" s="10"/>
      <c r="DJ282" s="10"/>
      <c r="DK282" s="10"/>
      <c r="DL282" s="10"/>
      <c r="DM282" s="10"/>
      <c r="DN282" s="10"/>
      <c r="DO282" s="10"/>
      <c r="DQ282" s="10"/>
      <c r="DR282" s="10"/>
      <c r="DS282" s="10"/>
      <c r="DT282" s="10"/>
      <c r="DU282" s="10"/>
      <c r="DV282" s="10"/>
      <c r="DW282" s="10"/>
      <c r="DX282" s="10"/>
      <c r="DY282" s="10"/>
      <c r="DZ282" s="10"/>
      <c r="EA282" s="10"/>
      <c r="EB282" s="10"/>
      <c r="EC282" s="10"/>
      <c r="ED282" s="10"/>
      <c r="EE282" s="10"/>
      <c r="EJ282" s="10"/>
      <c r="EL282" s="10"/>
      <c r="EM282" s="10"/>
      <c r="EN282" s="10"/>
      <c r="EO282" s="10"/>
      <c r="EP282" s="10"/>
      <c r="EQ282" s="10"/>
      <c r="ER282" s="10"/>
      <c r="ES282" s="10"/>
      <c r="ET282" s="10"/>
      <c r="EU282" s="10"/>
      <c r="EV282" s="10"/>
      <c r="EW282" s="10"/>
      <c r="EX282" s="10"/>
      <c r="EZ282" s="10"/>
      <c r="FJ282" s="10"/>
      <c r="FK282" s="10"/>
      <c r="FQ282" s="10"/>
      <c r="FS282" s="10"/>
      <c r="FV282" s="10"/>
      <c r="FW282" s="10"/>
      <c r="FX282" s="10"/>
      <c r="FY282" s="10"/>
      <c r="GE282" s="10"/>
      <c r="GP282" s="10"/>
      <c r="GR282" s="10"/>
      <c r="GV282" s="10"/>
      <c r="GW282" s="10"/>
      <c r="GX282" s="10"/>
      <c r="GY282" s="10"/>
      <c r="HB282" s="10"/>
      <c r="HC282" s="10"/>
      <c r="HD282" s="10"/>
      <c r="HE282" s="10"/>
      <c r="HF282" s="10"/>
      <c r="HG282" s="10"/>
      <c r="HH282" s="10"/>
      <c r="HK282" s="10"/>
      <c r="HL282" s="10"/>
    </row>
    <row r="283" spans="33:220" x14ac:dyDescent="0.2">
      <c r="AG283" s="10"/>
      <c r="AH283" s="10"/>
      <c r="AI283" s="10"/>
      <c r="AJ283" s="10"/>
      <c r="AL283" s="10"/>
      <c r="AM283" s="10"/>
      <c r="AN283" s="11"/>
      <c r="AO283" s="11"/>
      <c r="AQ283" s="10"/>
      <c r="AR283" s="10"/>
      <c r="AS283" s="10"/>
      <c r="AT283" s="10"/>
      <c r="AU283" s="10"/>
      <c r="AW283" s="10"/>
      <c r="AX283" s="10"/>
      <c r="AY283" s="10"/>
      <c r="BC283" s="10"/>
      <c r="BD283" s="10"/>
      <c r="BP283" s="10"/>
      <c r="BR283" s="10"/>
      <c r="BS283" s="10"/>
      <c r="BT283" s="10"/>
      <c r="CK283" s="10"/>
      <c r="CL283" s="10"/>
      <c r="CM283" s="10"/>
      <c r="CN283" s="10"/>
      <c r="CO283" s="10"/>
      <c r="CP283" s="10"/>
      <c r="DJ283" s="10"/>
      <c r="DK283" s="10"/>
      <c r="DL283" s="10"/>
      <c r="DM283" s="10"/>
      <c r="DN283" s="10"/>
      <c r="DO283" s="10"/>
      <c r="DQ283" s="10"/>
      <c r="DR283" s="10"/>
      <c r="DS283" s="10"/>
      <c r="DT283" s="10"/>
      <c r="DU283" s="10"/>
      <c r="DV283" s="10"/>
      <c r="DW283" s="10"/>
      <c r="DX283" s="10"/>
      <c r="DY283" s="10"/>
      <c r="DZ283" s="10"/>
      <c r="EA283" s="10"/>
      <c r="EB283" s="10"/>
      <c r="EC283" s="10"/>
      <c r="ED283" s="10"/>
      <c r="EE283" s="10"/>
      <c r="EJ283" s="10"/>
      <c r="EL283" s="10"/>
      <c r="EM283" s="10"/>
      <c r="EN283" s="10"/>
      <c r="EO283" s="10"/>
      <c r="EP283" s="10"/>
      <c r="EQ283" s="10"/>
      <c r="ER283" s="10"/>
      <c r="ES283" s="10"/>
      <c r="ET283" s="10"/>
      <c r="EU283" s="10"/>
      <c r="EV283" s="10"/>
      <c r="EW283" s="10"/>
      <c r="EX283" s="10"/>
      <c r="EZ283" s="10"/>
      <c r="FJ283" s="10"/>
      <c r="FK283" s="10"/>
      <c r="FQ283" s="10"/>
      <c r="FS283" s="10"/>
      <c r="FV283" s="10"/>
      <c r="FW283" s="10"/>
      <c r="FX283" s="10"/>
      <c r="FY283" s="10"/>
      <c r="GE283" s="10"/>
      <c r="GP283" s="10"/>
      <c r="GR283" s="10"/>
      <c r="GV283" s="10"/>
      <c r="GW283" s="10"/>
      <c r="GX283" s="10"/>
      <c r="GY283" s="10"/>
      <c r="HB283" s="10"/>
      <c r="HC283" s="10"/>
      <c r="HD283" s="10"/>
      <c r="HE283" s="10"/>
      <c r="HF283" s="10"/>
      <c r="HG283" s="10"/>
      <c r="HH283" s="10"/>
      <c r="HK283" s="10"/>
      <c r="HL283" s="10"/>
    </row>
    <row r="284" spans="33:220" x14ac:dyDescent="0.2">
      <c r="AG284" s="10"/>
      <c r="AH284" s="10"/>
      <c r="AI284" s="10"/>
      <c r="AJ284" s="10"/>
      <c r="AL284" s="10"/>
      <c r="AM284" s="10"/>
      <c r="AN284" s="11"/>
      <c r="AO284" s="11"/>
      <c r="AQ284" s="10"/>
      <c r="AR284" s="10"/>
      <c r="AS284" s="10"/>
      <c r="AT284" s="10"/>
      <c r="AU284" s="10"/>
      <c r="AW284" s="10"/>
      <c r="AX284" s="10"/>
      <c r="AY284" s="10"/>
      <c r="BC284" s="10"/>
      <c r="BD284" s="10"/>
      <c r="BP284" s="10"/>
      <c r="BR284" s="10"/>
      <c r="BS284" s="10"/>
      <c r="BT284" s="10"/>
      <c r="CK284" s="10"/>
      <c r="CL284" s="10"/>
      <c r="CM284" s="10"/>
      <c r="CN284" s="10"/>
      <c r="CO284" s="10"/>
      <c r="CP284" s="10"/>
      <c r="DJ284" s="10"/>
      <c r="DK284" s="10"/>
      <c r="DL284" s="10"/>
      <c r="DM284" s="10"/>
      <c r="DN284" s="10"/>
      <c r="DO284" s="10"/>
      <c r="DQ284" s="10"/>
      <c r="DR284" s="10"/>
      <c r="DS284" s="10"/>
      <c r="DT284" s="10"/>
      <c r="DU284" s="10"/>
      <c r="DV284" s="10"/>
      <c r="DW284" s="10"/>
      <c r="DX284" s="10"/>
      <c r="DY284" s="10"/>
      <c r="DZ284" s="10"/>
      <c r="EA284" s="10"/>
      <c r="EB284" s="10"/>
      <c r="EC284" s="10"/>
      <c r="ED284" s="10"/>
      <c r="EE284" s="10"/>
      <c r="EJ284" s="10"/>
      <c r="EL284" s="10"/>
      <c r="EM284" s="10"/>
      <c r="EN284" s="10"/>
      <c r="EO284" s="10"/>
      <c r="EP284" s="10"/>
      <c r="EQ284" s="10"/>
      <c r="ER284" s="10"/>
      <c r="ES284" s="10"/>
      <c r="ET284" s="10"/>
      <c r="EU284" s="10"/>
      <c r="EV284" s="10"/>
      <c r="EW284" s="10"/>
      <c r="EX284" s="10"/>
      <c r="EZ284" s="10"/>
      <c r="FJ284" s="10"/>
      <c r="FK284" s="10"/>
      <c r="FQ284" s="10"/>
      <c r="FS284" s="10"/>
      <c r="FV284" s="10"/>
      <c r="FW284" s="10"/>
      <c r="FX284" s="10"/>
      <c r="FY284" s="10"/>
      <c r="GE284" s="10"/>
      <c r="GP284" s="10"/>
      <c r="GR284" s="10"/>
      <c r="GV284" s="10"/>
      <c r="GW284" s="10"/>
      <c r="GX284" s="10"/>
      <c r="GY284" s="10"/>
      <c r="HB284" s="10"/>
      <c r="HC284" s="10"/>
      <c r="HD284" s="10"/>
      <c r="HE284" s="10"/>
      <c r="HF284" s="10"/>
      <c r="HG284" s="10"/>
      <c r="HH284" s="10"/>
      <c r="HK284" s="10"/>
      <c r="HL284" s="10"/>
    </row>
    <row r="285" spans="33:220" x14ac:dyDescent="0.2">
      <c r="AG285" s="10"/>
      <c r="AH285" s="10"/>
      <c r="AI285" s="10"/>
      <c r="AJ285" s="10"/>
      <c r="AL285" s="10"/>
      <c r="AM285" s="10"/>
      <c r="AN285" s="11"/>
      <c r="AO285" s="11"/>
      <c r="AQ285" s="10"/>
      <c r="AR285" s="10"/>
      <c r="AS285" s="10"/>
      <c r="AT285" s="10"/>
      <c r="AU285" s="10"/>
      <c r="AW285" s="10"/>
      <c r="AX285" s="10"/>
      <c r="AY285" s="10"/>
      <c r="BC285" s="10"/>
      <c r="BD285" s="10"/>
      <c r="BP285" s="10"/>
      <c r="BR285" s="10"/>
      <c r="BS285" s="10"/>
      <c r="BT285" s="10"/>
      <c r="CK285" s="10"/>
      <c r="CL285" s="10"/>
      <c r="CM285" s="10"/>
      <c r="CN285" s="10"/>
      <c r="CO285" s="10"/>
      <c r="CP285" s="10"/>
      <c r="DJ285" s="10"/>
      <c r="DK285" s="10"/>
      <c r="DL285" s="10"/>
      <c r="DM285" s="10"/>
      <c r="DN285" s="10"/>
      <c r="DO285" s="10"/>
      <c r="DQ285" s="10"/>
      <c r="DR285" s="10"/>
      <c r="DS285" s="10"/>
      <c r="DT285" s="10"/>
      <c r="DU285" s="10"/>
      <c r="DV285" s="10"/>
      <c r="DW285" s="10"/>
      <c r="DX285" s="10"/>
      <c r="DY285" s="10"/>
      <c r="DZ285" s="10"/>
      <c r="EA285" s="10"/>
      <c r="EB285" s="10"/>
      <c r="EC285" s="10"/>
      <c r="ED285" s="10"/>
      <c r="EE285" s="10"/>
      <c r="EJ285" s="10"/>
      <c r="EL285" s="10"/>
      <c r="EM285" s="10"/>
      <c r="EN285" s="10"/>
      <c r="EO285" s="10"/>
      <c r="EP285" s="10"/>
      <c r="EQ285" s="10"/>
      <c r="ER285" s="10"/>
      <c r="ES285" s="10"/>
      <c r="ET285" s="10"/>
      <c r="EU285" s="10"/>
      <c r="EV285" s="10"/>
      <c r="EW285" s="10"/>
      <c r="EX285" s="10"/>
      <c r="EZ285" s="10"/>
      <c r="FJ285" s="10"/>
      <c r="FK285" s="10"/>
      <c r="FQ285" s="10"/>
      <c r="FS285" s="10"/>
      <c r="FV285" s="10"/>
      <c r="FW285" s="10"/>
      <c r="FX285" s="10"/>
      <c r="FY285" s="10"/>
      <c r="GE285" s="10"/>
      <c r="GP285" s="10"/>
      <c r="GR285" s="10"/>
      <c r="GV285" s="10"/>
      <c r="GW285" s="10"/>
      <c r="GX285" s="10"/>
      <c r="GY285" s="10"/>
      <c r="HB285" s="10"/>
      <c r="HC285" s="10"/>
      <c r="HD285" s="10"/>
      <c r="HE285" s="10"/>
      <c r="HF285" s="10"/>
      <c r="HG285" s="10"/>
      <c r="HH285" s="10"/>
      <c r="HK285" s="10"/>
      <c r="HL285" s="10"/>
    </row>
    <row r="286" spans="33:220" x14ac:dyDescent="0.2">
      <c r="AG286" s="10"/>
      <c r="AH286" s="10"/>
      <c r="AI286" s="10"/>
      <c r="AJ286" s="10"/>
      <c r="AL286" s="10"/>
      <c r="AM286" s="10"/>
      <c r="AN286" s="11"/>
      <c r="AO286" s="11"/>
      <c r="AQ286" s="10"/>
      <c r="AR286" s="10"/>
      <c r="AS286" s="10"/>
      <c r="AT286" s="10"/>
      <c r="AU286" s="10"/>
      <c r="AW286" s="10"/>
      <c r="AX286" s="10"/>
      <c r="AY286" s="10"/>
      <c r="BC286" s="10"/>
      <c r="BD286" s="10"/>
      <c r="BP286" s="10"/>
      <c r="BR286" s="10"/>
      <c r="BS286" s="10"/>
      <c r="BT286" s="10"/>
      <c r="CK286" s="10"/>
      <c r="CL286" s="10"/>
      <c r="CM286" s="10"/>
      <c r="CN286" s="10"/>
      <c r="CO286" s="10"/>
      <c r="CP286" s="10"/>
      <c r="DJ286" s="10"/>
      <c r="DK286" s="10"/>
      <c r="DL286" s="10"/>
      <c r="DM286" s="10"/>
      <c r="DN286" s="10"/>
      <c r="DO286" s="10"/>
      <c r="DQ286" s="10"/>
      <c r="DR286" s="10"/>
      <c r="DS286" s="10"/>
      <c r="DT286" s="10"/>
      <c r="DU286" s="10"/>
      <c r="DV286" s="10"/>
      <c r="DW286" s="10"/>
      <c r="DX286" s="10"/>
      <c r="DY286" s="10"/>
      <c r="DZ286" s="10"/>
      <c r="EA286" s="10"/>
      <c r="EB286" s="10"/>
      <c r="EC286" s="10"/>
      <c r="ED286" s="10"/>
      <c r="EE286" s="10"/>
      <c r="EJ286" s="10"/>
      <c r="EL286" s="10"/>
      <c r="EM286" s="10"/>
      <c r="EN286" s="10"/>
      <c r="EO286" s="10"/>
      <c r="EP286" s="10"/>
      <c r="EQ286" s="10"/>
      <c r="ER286" s="10"/>
      <c r="ES286" s="10"/>
      <c r="ET286" s="10"/>
      <c r="EU286" s="10"/>
      <c r="EV286" s="10"/>
      <c r="EW286" s="10"/>
      <c r="EX286" s="10"/>
      <c r="EZ286" s="10"/>
      <c r="FJ286" s="10"/>
      <c r="FK286" s="10"/>
      <c r="FQ286" s="10"/>
      <c r="FS286" s="10"/>
      <c r="FV286" s="10"/>
      <c r="FW286" s="10"/>
      <c r="FX286" s="10"/>
      <c r="FY286" s="10"/>
      <c r="GE286" s="10"/>
      <c r="GP286" s="10"/>
      <c r="GR286" s="10"/>
      <c r="GV286" s="10"/>
      <c r="GW286" s="10"/>
      <c r="GX286" s="10"/>
      <c r="GY286" s="10"/>
      <c r="HB286" s="10"/>
      <c r="HC286" s="10"/>
      <c r="HD286" s="10"/>
      <c r="HE286" s="10"/>
      <c r="HF286" s="10"/>
      <c r="HG286" s="10"/>
      <c r="HH286" s="10"/>
      <c r="HK286" s="10"/>
      <c r="HL286" s="10"/>
    </row>
    <row r="287" spans="33:220" x14ac:dyDescent="0.2">
      <c r="AG287" s="10"/>
      <c r="AH287" s="10"/>
      <c r="AI287" s="10"/>
      <c r="AJ287" s="10"/>
      <c r="AL287" s="10"/>
      <c r="AM287" s="10"/>
      <c r="AN287" s="11"/>
      <c r="AO287" s="11"/>
      <c r="AQ287" s="10"/>
      <c r="AR287" s="10"/>
      <c r="AS287" s="10"/>
      <c r="AT287" s="10"/>
      <c r="AU287" s="10"/>
      <c r="AW287" s="10"/>
      <c r="AX287" s="10"/>
      <c r="AY287" s="10"/>
      <c r="BC287" s="10"/>
      <c r="BD287" s="10"/>
      <c r="BP287" s="10"/>
      <c r="BR287" s="10"/>
      <c r="BS287" s="10"/>
      <c r="BT287" s="10"/>
      <c r="CK287" s="10"/>
      <c r="CL287" s="10"/>
      <c r="CM287" s="10"/>
      <c r="CN287" s="10"/>
      <c r="CO287" s="10"/>
      <c r="CP287" s="10"/>
      <c r="DJ287" s="10"/>
      <c r="DK287" s="10"/>
      <c r="DL287" s="10"/>
      <c r="DM287" s="10"/>
      <c r="DN287" s="10"/>
      <c r="DO287" s="10"/>
      <c r="DQ287" s="10"/>
      <c r="DR287" s="10"/>
      <c r="DS287" s="10"/>
      <c r="DT287" s="10"/>
      <c r="DU287" s="10"/>
      <c r="DV287" s="10"/>
      <c r="DW287" s="10"/>
      <c r="DX287" s="10"/>
      <c r="DY287" s="10"/>
      <c r="DZ287" s="10"/>
      <c r="EA287" s="10"/>
      <c r="EB287" s="10"/>
      <c r="EC287" s="10"/>
      <c r="ED287" s="10"/>
      <c r="EE287" s="10"/>
      <c r="EJ287" s="10"/>
      <c r="EL287" s="10"/>
      <c r="EM287" s="10"/>
      <c r="EN287" s="10"/>
      <c r="EO287" s="10"/>
      <c r="EP287" s="10"/>
      <c r="EQ287" s="10"/>
      <c r="ER287" s="10"/>
      <c r="ES287" s="10"/>
      <c r="ET287" s="10"/>
      <c r="EU287" s="10"/>
      <c r="EV287" s="10"/>
      <c r="EW287" s="10"/>
      <c r="EX287" s="10"/>
      <c r="EZ287" s="10"/>
      <c r="FJ287" s="10"/>
      <c r="FK287" s="10"/>
      <c r="FQ287" s="10"/>
      <c r="FS287" s="10"/>
      <c r="FV287" s="10"/>
      <c r="FW287" s="10"/>
      <c r="FX287" s="10"/>
      <c r="FY287" s="10"/>
      <c r="GE287" s="10"/>
      <c r="GP287" s="10"/>
      <c r="GR287" s="10"/>
      <c r="GV287" s="10"/>
      <c r="GW287" s="10"/>
      <c r="GX287" s="10"/>
      <c r="GY287" s="10"/>
      <c r="HB287" s="10"/>
      <c r="HC287" s="10"/>
      <c r="HD287" s="10"/>
      <c r="HE287" s="10"/>
      <c r="HF287" s="10"/>
      <c r="HG287" s="10"/>
      <c r="HH287" s="10"/>
      <c r="HK287" s="10"/>
      <c r="HL287" s="10"/>
    </row>
    <row r="288" spans="33:220" x14ac:dyDescent="0.2">
      <c r="AG288" s="10"/>
      <c r="AH288" s="10"/>
      <c r="AI288" s="10"/>
      <c r="AJ288" s="10"/>
      <c r="AL288" s="10"/>
      <c r="AM288" s="10"/>
      <c r="AN288" s="11"/>
      <c r="AO288" s="11"/>
      <c r="AQ288" s="10"/>
      <c r="AR288" s="10"/>
      <c r="AS288" s="10"/>
      <c r="AT288" s="10"/>
      <c r="AU288" s="10"/>
      <c r="AW288" s="10"/>
      <c r="AX288" s="10"/>
      <c r="AY288" s="10"/>
      <c r="BC288" s="10"/>
      <c r="BD288" s="10"/>
      <c r="BP288" s="10"/>
      <c r="BR288" s="10"/>
      <c r="BS288" s="10"/>
      <c r="BT288" s="10"/>
      <c r="CK288" s="10"/>
      <c r="CL288" s="10"/>
      <c r="CM288" s="10"/>
      <c r="CN288" s="10"/>
      <c r="CO288" s="10"/>
      <c r="CP288" s="10"/>
      <c r="DJ288" s="10"/>
      <c r="DK288" s="10"/>
      <c r="DL288" s="10"/>
      <c r="DM288" s="10"/>
      <c r="DN288" s="10"/>
      <c r="DO288" s="10"/>
      <c r="DQ288" s="10"/>
      <c r="DR288" s="10"/>
      <c r="DS288" s="10"/>
      <c r="DT288" s="10"/>
      <c r="DU288" s="10"/>
      <c r="DV288" s="10"/>
      <c r="DW288" s="10"/>
      <c r="DX288" s="10"/>
      <c r="DY288" s="10"/>
      <c r="DZ288" s="10"/>
      <c r="EA288" s="10"/>
      <c r="EB288" s="10"/>
      <c r="EC288" s="10"/>
      <c r="ED288" s="10"/>
      <c r="EE288" s="10"/>
      <c r="EJ288" s="10"/>
      <c r="EL288" s="10"/>
      <c r="EM288" s="10"/>
      <c r="EN288" s="10"/>
      <c r="EO288" s="10"/>
      <c r="EP288" s="10"/>
      <c r="EQ288" s="10"/>
      <c r="ER288" s="10"/>
      <c r="ES288" s="10"/>
      <c r="ET288" s="10"/>
      <c r="EU288" s="10"/>
      <c r="EV288" s="10"/>
      <c r="EW288" s="10"/>
      <c r="EX288" s="10"/>
      <c r="EZ288" s="10"/>
      <c r="FJ288" s="10"/>
      <c r="FK288" s="10"/>
      <c r="FQ288" s="10"/>
      <c r="FS288" s="10"/>
      <c r="FV288" s="10"/>
      <c r="FW288" s="10"/>
      <c r="FX288" s="10"/>
      <c r="FY288" s="10"/>
      <c r="GE288" s="10"/>
      <c r="GP288" s="10"/>
      <c r="GR288" s="10"/>
      <c r="GV288" s="10"/>
      <c r="GW288" s="10"/>
      <c r="GX288" s="10"/>
      <c r="GY288" s="10"/>
      <c r="HB288" s="10"/>
      <c r="HC288" s="10"/>
      <c r="HD288" s="10"/>
      <c r="HE288" s="10"/>
      <c r="HF288" s="10"/>
      <c r="HG288" s="10"/>
      <c r="HH288" s="10"/>
      <c r="HK288" s="10"/>
      <c r="HL288" s="10"/>
    </row>
    <row r="289" spans="33:220" x14ac:dyDescent="0.2">
      <c r="AG289" s="10"/>
      <c r="AH289" s="10"/>
      <c r="AI289" s="10"/>
      <c r="AJ289" s="10"/>
      <c r="AL289" s="10"/>
      <c r="AM289" s="10"/>
      <c r="AN289" s="11"/>
      <c r="AO289" s="11"/>
      <c r="AQ289" s="10"/>
      <c r="AR289" s="10"/>
      <c r="AS289" s="10"/>
      <c r="AT289" s="10"/>
      <c r="AU289" s="10"/>
      <c r="AW289" s="10"/>
      <c r="AX289" s="10"/>
      <c r="AY289" s="10"/>
      <c r="BC289" s="10"/>
      <c r="BD289" s="10"/>
      <c r="BP289" s="10"/>
      <c r="BR289" s="10"/>
      <c r="BS289" s="10"/>
      <c r="BT289" s="10"/>
      <c r="CK289" s="10"/>
      <c r="CL289" s="10"/>
      <c r="CM289" s="10"/>
      <c r="CN289" s="10"/>
      <c r="CO289" s="10"/>
      <c r="CP289" s="10"/>
      <c r="DJ289" s="10"/>
      <c r="DK289" s="10"/>
      <c r="DL289" s="10"/>
      <c r="DM289" s="10"/>
      <c r="DN289" s="10"/>
      <c r="DO289" s="10"/>
      <c r="DQ289" s="10"/>
      <c r="DR289" s="10"/>
      <c r="DS289" s="10"/>
      <c r="DT289" s="10"/>
      <c r="DU289" s="10"/>
      <c r="DV289" s="10"/>
      <c r="DW289" s="10"/>
      <c r="DX289" s="10"/>
      <c r="DY289" s="10"/>
      <c r="DZ289" s="10"/>
      <c r="EA289" s="10"/>
      <c r="EB289" s="10"/>
      <c r="EC289" s="10"/>
      <c r="ED289" s="10"/>
      <c r="EE289" s="10"/>
      <c r="EJ289" s="10"/>
      <c r="EL289" s="10"/>
      <c r="EM289" s="10"/>
      <c r="EN289" s="10"/>
      <c r="EO289" s="10"/>
      <c r="EP289" s="10"/>
      <c r="EQ289" s="10"/>
      <c r="ER289" s="10"/>
      <c r="ES289" s="10"/>
      <c r="ET289" s="10"/>
      <c r="EU289" s="10"/>
      <c r="EV289" s="10"/>
      <c r="EW289" s="10"/>
      <c r="EX289" s="10"/>
      <c r="EZ289" s="10"/>
      <c r="FJ289" s="10"/>
      <c r="FK289" s="10"/>
      <c r="FQ289" s="10"/>
      <c r="FS289" s="10"/>
      <c r="FV289" s="10"/>
      <c r="FW289" s="10"/>
      <c r="FX289" s="10"/>
      <c r="FY289" s="10"/>
      <c r="GE289" s="10"/>
      <c r="GP289" s="10"/>
      <c r="GR289" s="10"/>
      <c r="GV289" s="10"/>
      <c r="GW289" s="10"/>
      <c r="GX289" s="10"/>
      <c r="GY289" s="10"/>
      <c r="HB289" s="10"/>
      <c r="HC289" s="10"/>
      <c r="HD289" s="10"/>
      <c r="HE289" s="10"/>
      <c r="HF289" s="10"/>
      <c r="HG289" s="10"/>
      <c r="HH289" s="10"/>
      <c r="HK289" s="10"/>
      <c r="HL289" s="10"/>
    </row>
    <row r="290" spans="33:220" x14ac:dyDescent="0.2">
      <c r="AG290" s="10"/>
      <c r="AH290" s="10"/>
      <c r="AI290" s="10"/>
      <c r="AJ290" s="10"/>
      <c r="AL290" s="10"/>
      <c r="AM290" s="10"/>
      <c r="AN290" s="11"/>
      <c r="AO290" s="11"/>
      <c r="AQ290" s="10"/>
      <c r="AR290" s="10"/>
      <c r="AS290" s="10"/>
      <c r="AT290" s="10"/>
      <c r="AU290" s="10"/>
      <c r="AW290" s="10"/>
      <c r="AX290" s="10"/>
      <c r="AY290" s="10"/>
      <c r="BC290" s="10"/>
      <c r="BD290" s="10"/>
      <c r="BP290" s="10"/>
      <c r="BR290" s="10"/>
      <c r="BS290" s="10"/>
      <c r="BT290" s="10"/>
      <c r="CK290" s="10"/>
      <c r="CL290" s="10"/>
      <c r="CM290" s="10"/>
      <c r="CN290" s="10"/>
      <c r="CO290" s="10"/>
      <c r="CP290" s="10"/>
      <c r="DJ290" s="10"/>
      <c r="DK290" s="10"/>
      <c r="DL290" s="10"/>
      <c r="DM290" s="10"/>
      <c r="DN290" s="10"/>
      <c r="DO290" s="10"/>
      <c r="DQ290" s="10"/>
      <c r="DR290" s="10"/>
      <c r="DS290" s="10"/>
      <c r="DT290" s="10"/>
      <c r="DU290" s="10"/>
      <c r="DV290" s="10"/>
      <c r="DW290" s="10"/>
      <c r="DX290" s="10"/>
      <c r="DY290" s="10"/>
      <c r="DZ290" s="10"/>
      <c r="EA290" s="10"/>
      <c r="EB290" s="10"/>
      <c r="EC290" s="10"/>
      <c r="ED290" s="10"/>
      <c r="EE290" s="10"/>
      <c r="EJ290" s="10"/>
      <c r="EL290" s="10"/>
      <c r="EM290" s="10"/>
      <c r="EN290" s="10"/>
      <c r="EO290" s="10"/>
      <c r="EP290" s="10"/>
      <c r="EQ290" s="10"/>
      <c r="ER290" s="10"/>
      <c r="ES290" s="10"/>
      <c r="ET290" s="10"/>
      <c r="EU290" s="10"/>
      <c r="EV290" s="10"/>
      <c r="EW290" s="10"/>
      <c r="EX290" s="10"/>
      <c r="EZ290" s="10"/>
      <c r="FJ290" s="10"/>
      <c r="FK290" s="10"/>
      <c r="FQ290" s="10"/>
      <c r="FS290" s="10"/>
      <c r="FV290" s="10"/>
      <c r="FW290" s="10"/>
      <c r="FX290" s="10"/>
      <c r="FY290" s="10"/>
      <c r="GE290" s="10"/>
      <c r="GP290" s="10"/>
      <c r="GR290" s="10"/>
      <c r="GV290" s="10"/>
      <c r="GW290" s="10"/>
      <c r="GX290" s="10"/>
      <c r="GY290" s="10"/>
      <c r="HB290" s="10"/>
      <c r="HC290" s="10"/>
      <c r="HD290" s="10"/>
      <c r="HE290" s="10"/>
      <c r="HF290" s="10"/>
      <c r="HG290" s="10"/>
      <c r="HH290" s="10"/>
      <c r="HK290" s="10"/>
      <c r="HL290" s="10"/>
    </row>
    <row r="291" spans="33:220" x14ac:dyDescent="0.2">
      <c r="AG291" s="10"/>
      <c r="AH291" s="10"/>
      <c r="AI291" s="10"/>
      <c r="AJ291" s="10"/>
      <c r="AL291" s="10"/>
      <c r="AM291" s="10"/>
      <c r="AN291" s="11"/>
      <c r="AO291" s="11"/>
      <c r="AQ291" s="10"/>
      <c r="AR291" s="10"/>
      <c r="AS291" s="10"/>
      <c r="AT291" s="10"/>
      <c r="AU291" s="10"/>
      <c r="AW291" s="10"/>
      <c r="AX291" s="10"/>
      <c r="AY291" s="10"/>
      <c r="BC291" s="10"/>
      <c r="BD291" s="10"/>
      <c r="BP291" s="10"/>
      <c r="BR291" s="10"/>
      <c r="BS291" s="10"/>
      <c r="BT291" s="10"/>
      <c r="CK291" s="10"/>
      <c r="CL291" s="10"/>
      <c r="CM291" s="10"/>
      <c r="CN291" s="10"/>
      <c r="CO291" s="10"/>
      <c r="CP291" s="10"/>
      <c r="DJ291" s="10"/>
      <c r="DK291" s="10"/>
      <c r="DL291" s="10"/>
      <c r="DM291" s="10"/>
      <c r="DN291" s="10"/>
      <c r="DO291" s="10"/>
      <c r="DQ291" s="10"/>
      <c r="DR291" s="10"/>
      <c r="DS291" s="10"/>
      <c r="DT291" s="10"/>
      <c r="DU291" s="10"/>
      <c r="DV291" s="10"/>
      <c r="DW291" s="10"/>
      <c r="DX291" s="10"/>
      <c r="DY291" s="10"/>
      <c r="DZ291" s="10"/>
      <c r="EA291" s="10"/>
      <c r="EB291" s="10"/>
      <c r="EC291" s="10"/>
      <c r="ED291" s="10"/>
      <c r="EE291" s="10"/>
      <c r="EJ291" s="10"/>
      <c r="EL291" s="10"/>
      <c r="EM291" s="10"/>
      <c r="EN291" s="10"/>
      <c r="EO291" s="10"/>
      <c r="EP291" s="10"/>
      <c r="EQ291" s="10"/>
      <c r="ER291" s="10"/>
      <c r="ES291" s="10"/>
      <c r="ET291" s="10"/>
      <c r="EU291" s="10"/>
      <c r="EV291" s="10"/>
      <c r="EW291" s="10"/>
      <c r="EX291" s="10"/>
      <c r="EZ291" s="10"/>
      <c r="FJ291" s="10"/>
      <c r="FK291" s="10"/>
      <c r="FQ291" s="10"/>
      <c r="FS291" s="10"/>
      <c r="FV291" s="10"/>
      <c r="FW291" s="10"/>
      <c r="FX291" s="10"/>
      <c r="FY291" s="10"/>
      <c r="GE291" s="10"/>
      <c r="GP291" s="10"/>
      <c r="GR291" s="10"/>
      <c r="GV291" s="10"/>
      <c r="GW291" s="10"/>
      <c r="GX291" s="10"/>
      <c r="GY291" s="10"/>
      <c r="HB291" s="10"/>
      <c r="HC291" s="10"/>
      <c r="HD291" s="10"/>
      <c r="HE291" s="10"/>
      <c r="HF291" s="10"/>
      <c r="HG291" s="10"/>
      <c r="HH291" s="10"/>
      <c r="HK291" s="10"/>
      <c r="HL291" s="10"/>
    </row>
    <row r="292" spans="33:220" x14ac:dyDescent="0.2">
      <c r="AG292" s="10"/>
      <c r="AH292" s="10"/>
      <c r="AI292" s="10"/>
      <c r="AJ292" s="10"/>
      <c r="AL292" s="10"/>
      <c r="AM292" s="10"/>
      <c r="AN292" s="11"/>
      <c r="AO292" s="11"/>
      <c r="AQ292" s="10"/>
      <c r="AR292" s="10"/>
      <c r="AS292" s="10"/>
      <c r="AT292" s="10"/>
      <c r="AU292" s="10"/>
      <c r="AW292" s="10"/>
      <c r="AX292" s="10"/>
      <c r="AY292" s="10"/>
      <c r="BC292" s="10"/>
      <c r="BD292" s="10"/>
      <c r="BP292" s="10"/>
      <c r="BR292" s="10"/>
      <c r="BS292" s="10"/>
      <c r="BT292" s="10"/>
      <c r="CK292" s="10"/>
      <c r="CL292" s="10"/>
      <c r="CM292" s="10"/>
      <c r="CN292" s="10"/>
      <c r="CO292" s="10"/>
      <c r="CP292" s="10"/>
      <c r="DJ292" s="10"/>
      <c r="DK292" s="10"/>
      <c r="DL292" s="10"/>
      <c r="DM292" s="10"/>
      <c r="DN292" s="10"/>
      <c r="DO292" s="10"/>
      <c r="DQ292" s="10"/>
      <c r="DR292" s="10"/>
      <c r="DS292" s="10"/>
      <c r="DT292" s="10"/>
      <c r="DU292" s="10"/>
      <c r="DV292" s="10"/>
      <c r="DW292" s="10"/>
      <c r="DX292" s="10"/>
      <c r="DY292" s="10"/>
      <c r="DZ292" s="10"/>
      <c r="EA292" s="10"/>
      <c r="EB292" s="10"/>
      <c r="EC292" s="10"/>
      <c r="ED292" s="10"/>
      <c r="EE292" s="10"/>
      <c r="EJ292" s="10"/>
      <c r="EL292" s="10"/>
      <c r="EM292" s="10"/>
      <c r="EN292" s="10"/>
      <c r="EO292" s="10"/>
      <c r="EP292" s="10"/>
      <c r="EQ292" s="10"/>
      <c r="ER292" s="10"/>
      <c r="ES292" s="10"/>
      <c r="ET292" s="10"/>
      <c r="EU292" s="10"/>
      <c r="EV292" s="10"/>
      <c r="EW292" s="10"/>
      <c r="EX292" s="10"/>
      <c r="EZ292" s="10"/>
      <c r="FJ292" s="10"/>
      <c r="FK292" s="10"/>
      <c r="FQ292" s="10"/>
      <c r="FS292" s="10"/>
      <c r="FV292" s="10"/>
      <c r="FW292" s="10"/>
      <c r="FX292" s="10"/>
      <c r="FY292" s="10"/>
      <c r="GE292" s="10"/>
      <c r="GP292" s="10"/>
      <c r="GR292" s="10"/>
      <c r="GV292" s="10"/>
      <c r="GW292" s="10"/>
      <c r="GX292" s="10"/>
      <c r="GY292" s="10"/>
      <c r="HB292" s="10"/>
      <c r="HC292" s="10"/>
      <c r="HD292" s="10"/>
      <c r="HE292" s="10"/>
      <c r="HF292" s="10"/>
      <c r="HG292" s="10"/>
      <c r="HH292" s="10"/>
      <c r="HK292" s="10"/>
      <c r="HL292" s="10"/>
    </row>
    <row r="293" spans="33:220" x14ac:dyDescent="0.2">
      <c r="AG293" s="10"/>
      <c r="AH293" s="10"/>
      <c r="AI293" s="10"/>
      <c r="AJ293" s="10"/>
      <c r="AL293" s="10"/>
      <c r="AM293" s="10"/>
      <c r="AN293" s="11"/>
      <c r="AO293" s="11"/>
      <c r="AQ293" s="10"/>
      <c r="AR293" s="10"/>
      <c r="AS293" s="10"/>
      <c r="AT293" s="10"/>
      <c r="AU293" s="10"/>
      <c r="AW293" s="10"/>
      <c r="AX293" s="10"/>
      <c r="AY293" s="10"/>
      <c r="BC293" s="10"/>
      <c r="BD293" s="10"/>
      <c r="BP293" s="10"/>
      <c r="BR293" s="10"/>
      <c r="BS293" s="10"/>
      <c r="BT293" s="10"/>
      <c r="CK293" s="10"/>
      <c r="CL293" s="10"/>
      <c r="CM293" s="10"/>
      <c r="CN293" s="10"/>
      <c r="CO293" s="10"/>
      <c r="CP293" s="10"/>
      <c r="DJ293" s="10"/>
      <c r="DK293" s="10"/>
      <c r="DL293" s="10"/>
      <c r="DM293" s="10"/>
      <c r="DN293" s="10"/>
      <c r="DO293" s="10"/>
      <c r="DQ293" s="10"/>
      <c r="DR293" s="10"/>
      <c r="DS293" s="10"/>
      <c r="DT293" s="10"/>
      <c r="DU293" s="10"/>
      <c r="DV293" s="10"/>
      <c r="DW293" s="10"/>
      <c r="DX293" s="10"/>
      <c r="DY293" s="10"/>
      <c r="DZ293" s="10"/>
      <c r="EA293" s="10"/>
      <c r="EB293" s="10"/>
      <c r="EC293" s="10"/>
      <c r="ED293" s="10"/>
      <c r="EE293" s="10"/>
      <c r="EJ293" s="10"/>
      <c r="EL293" s="10"/>
      <c r="EM293" s="10"/>
      <c r="EN293" s="10"/>
      <c r="EO293" s="10"/>
      <c r="EP293" s="10"/>
      <c r="EQ293" s="10"/>
      <c r="ER293" s="10"/>
      <c r="ES293" s="10"/>
      <c r="ET293" s="10"/>
      <c r="EU293" s="10"/>
      <c r="EV293" s="10"/>
      <c r="EW293" s="10"/>
      <c r="EX293" s="10"/>
      <c r="EZ293" s="10"/>
      <c r="FJ293" s="10"/>
      <c r="FK293" s="10"/>
      <c r="FQ293" s="10"/>
      <c r="FS293" s="10"/>
      <c r="FV293" s="10"/>
      <c r="FW293" s="10"/>
      <c r="FX293" s="10"/>
      <c r="FY293" s="10"/>
      <c r="GE293" s="10"/>
      <c r="GP293" s="10"/>
      <c r="GR293" s="10"/>
      <c r="GV293" s="10"/>
      <c r="GW293" s="10"/>
      <c r="GX293" s="10"/>
      <c r="GY293" s="10"/>
      <c r="HB293" s="10"/>
      <c r="HC293" s="10"/>
      <c r="HD293" s="10"/>
      <c r="HE293" s="10"/>
      <c r="HF293" s="10"/>
      <c r="HG293" s="10"/>
      <c r="HH293" s="10"/>
      <c r="HK293" s="10"/>
      <c r="HL293" s="10"/>
    </row>
    <row r="294" spans="33:220" x14ac:dyDescent="0.2">
      <c r="AG294" s="10"/>
      <c r="AH294" s="10"/>
      <c r="AI294" s="10"/>
      <c r="AJ294" s="10"/>
      <c r="AL294" s="10"/>
      <c r="AM294" s="10"/>
      <c r="AN294" s="11"/>
      <c r="AO294" s="11"/>
      <c r="AQ294" s="10"/>
      <c r="AR294" s="10"/>
      <c r="AS294" s="10"/>
      <c r="AT294" s="10"/>
      <c r="AU294" s="10"/>
      <c r="AW294" s="10"/>
      <c r="AX294" s="10"/>
      <c r="AY294" s="10"/>
      <c r="BC294" s="10"/>
      <c r="BD294" s="10"/>
      <c r="BP294" s="10"/>
      <c r="BR294" s="10"/>
      <c r="BS294" s="10"/>
      <c r="BT294" s="10"/>
      <c r="CK294" s="10"/>
      <c r="CL294" s="10"/>
      <c r="CM294" s="10"/>
      <c r="CN294" s="10"/>
      <c r="CO294" s="10"/>
      <c r="CP294" s="10"/>
      <c r="DJ294" s="10"/>
      <c r="DK294" s="10"/>
      <c r="DL294" s="10"/>
      <c r="DM294" s="10"/>
      <c r="DN294" s="10"/>
      <c r="DO294" s="10"/>
      <c r="DQ294" s="10"/>
      <c r="DR294" s="10"/>
      <c r="DS294" s="10"/>
      <c r="DT294" s="10"/>
      <c r="DU294" s="10"/>
      <c r="DV294" s="10"/>
      <c r="DW294" s="10"/>
      <c r="DX294" s="10"/>
      <c r="DY294" s="10"/>
      <c r="DZ294" s="10"/>
      <c r="EA294" s="10"/>
      <c r="EB294" s="10"/>
      <c r="EC294" s="10"/>
      <c r="ED294" s="10"/>
      <c r="EE294" s="10"/>
      <c r="EJ294" s="10"/>
      <c r="EL294" s="10"/>
      <c r="EM294" s="10"/>
      <c r="EN294" s="10"/>
      <c r="EO294" s="10"/>
      <c r="EP294" s="10"/>
      <c r="EQ294" s="10"/>
      <c r="ER294" s="10"/>
      <c r="ES294" s="10"/>
      <c r="ET294" s="10"/>
      <c r="EU294" s="10"/>
      <c r="EV294" s="10"/>
      <c r="EW294" s="10"/>
      <c r="EX294" s="10"/>
      <c r="EZ294" s="10"/>
      <c r="FJ294" s="10"/>
      <c r="FK294" s="10"/>
      <c r="FQ294" s="10"/>
      <c r="FS294" s="10"/>
      <c r="FV294" s="10"/>
      <c r="FW294" s="10"/>
      <c r="FX294" s="10"/>
      <c r="FY294" s="10"/>
      <c r="GE294" s="10"/>
      <c r="GP294" s="10"/>
      <c r="GR294" s="10"/>
      <c r="GV294" s="10"/>
      <c r="GW294" s="10"/>
      <c r="GX294" s="10"/>
      <c r="GY294" s="10"/>
      <c r="HB294" s="10"/>
      <c r="HC294" s="10"/>
      <c r="HD294" s="10"/>
      <c r="HE294" s="10"/>
      <c r="HF294" s="10"/>
      <c r="HG294" s="10"/>
      <c r="HH294" s="10"/>
      <c r="HK294" s="10"/>
      <c r="HL294" s="10"/>
    </row>
    <row r="295" spans="33:220" x14ac:dyDescent="0.2">
      <c r="AG295" s="10"/>
      <c r="AH295" s="10"/>
      <c r="AI295" s="10"/>
      <c r="AJ295" s="10"/>
      <c r="AL295" s="10"/>
      <c r="AM295" s="10"/>
      <c r="AN295" s="11"/>
      <c r="AO295" s="11"/>
      <c r="AQ295" s="10"/>
      <c r="AR295" s="10"/>
      <c r="AS295" s="10"/>
      <c r="AT295" s="10"/>
      <c r="AU295" s="10"/>
      <c r="AW295" s="10"/>
      <c r="AX295" s="10"/>
      <c r="AY295" s="10"/>
      <c r="BC295" s="10"/>
      <c r="BD295" s="10"/>
      <c r="BP295" s="10"/>
      <c r="BR295" s="10"/>
      <c r="BS295" s="10"/>
      <c r="BT295" s="10"/>
      <c r="CK295" s="10"/>
      <c r="CL295" s="10"/>
      <c r="CM295" s="10"/>
      <c r="CN295" s="10"/>
      <c r="CO295" s="10"/>
      <c r="CP295" s="10"/>
      <c r="DJ295" s="10"/>
      <c r="DK295" s="10"/>
      <c r="DL295" s="10"/>
      <c r="DM295" s="10"/>
      <c r="DN295" s="10"/>
      <c r="DO295" s="10"/>
      <c r="DQ295" s="10"/>
      <c r="DR295" s="10"/>
      <c r="DS295" s="10"/>
      <c r="DT295" s="10"/>
      <c r="DU295" s="10"/>
      <c r="DV295" s="10"/>
      <c r="DW295" s="10"/>
      <c r="DX295" s="10"/>
      <c r="DY295" s="10"/>
      <c r="DZ295" s="10"/>
      <c r="EA295" s="10"/>
      <c r="EB295" s="10"/>
      <c r="EC295" s="10"/>
      <c r="ED295" s="10"/>
      <c r="EE295" s="10"/>
      <c r="EJ295" s="10"/>
      <c r="EL295" s="10"/>
      <c r="EM295" s="10"/>
      <c r="EN295" s="10"/>
      <c r="EO295" s="10"/>
      <c r="EP295" s="10"/>
      <c r="EQ295" s="10"/>
      <c r="ER295" s="10"/>
      <c r="ES295" s="10"/>
      <c r="ET295" s="10"/>
      <c r="EU295" s="10"/>
      <c r="EV295" s="10"/>
      <c r="EW295" s="10"/>
      <c r="EX295" s="10"/>
      <c r="EZ295" s="10"/>
      <c r="FJ295" s="10"/>
      <c r="FK295" s="10"/>
      <c r="FQ295" s="10"/>
      <c r="FS295" s="10"/>
      <c r="FV295" s="10"/>
      <c r="FW295" s="10"/>
      <c r="FX295" s="10"/>
      <c r="FY295" s="10"/>
      <c r="GE295" s="10"/>
      <c r="GP295" s="10"/>
      <c r="GR295" s="10"/>
      <c r="GV295" s="10"/>
      <c r="GW295" s="10"/>
      <c r="GX295" s="10"/>
      <c r="GY295" s="10"/>
      <c r="HB295" s="10"/>
      <c r="HC295" s="10"/>
      <c r="HD295" s="10"/>
      <c r="HE295" s="10"/>
      <c r="HF295" s="10"/>
      <c r="HG295" s="10"/>
      <c r="HH295" s="10"/>
      <c r="HK295" s="10"/>
      <c r="HL295" s="10"/>
    </row>
    <row r="296" spans="33:220" x14ac:dyDescent="0.2">
      <c r="AG296" s="10"/>
      <c r="AH296" s="10"/>
      <c r="AI296" s="10"/>
      <c r="AJ296" s="10"/>
      <c r="AL296" s="10"/>
      <c r="AM296" s="10"/>
      <c r="AN296" s="11"/>
      <c r="AO296" s="11"/>
      <c r="AQ296" s="10"/>
      <c r="AR296" s="10"/>
      <c r="AS296" s="10"/>
      <c r="AT296" s="10"/>
      <c r="AU296" s="10"/>
      <c r="AW296" s="10"/>
      <c r="AX296" s="10"/>
      <c r="AY296" s="10"/>
      <c r="BC296" s="10"/>
      <c r="BD296" s="10"/>
      <c r="BP296" s="10"/>
      <c r="BR296" s="10"/>
      <c r="BS296" s="10"/>
      <c r="BT296" s="10"/>
      <c r="CK296" s="10"/>
      <c r="CL296" s="10"/>
      <c r="CM296" s="10"/>
      <c r="CN296" s="10"/>
      <c r="CO296" s="10"/>
      <c r="CP296" s="10"/>
      <c r="DJ296" s="10"/>
      <c r="DK296" s="10"/>
      <c r="DL296" s="10"/>
      <c r="DM296" s="10"/>
      <c r="DN296" s="10"/>
      <c r="DO296" s="10"/>
      <c r="DQ296" s="10"/>
      <c r="DR296" s="10"/>
      <c r="DS296" s="10"/>
      <c r="DT296" s="10"/>
      <c r="DU296" s="10"/>
      <c r="DV296" s="10"/>
      <c r="DW296" s="10"/>
      <c r="DX296" s="10"/>
      <c r="DY296" s="10"/>
      <c r="DZ296" s="10"/>
      <c r="EA296" s="10"/>
      <c r="EB296" s="10"/>
      <c r="EC296" s="10"/>
      <c r="ED296" s="10"/>
      <c r="EE296" s="10"/>
      <c r="EJ296" s="10"/>
      <c r="EL296" s="10"/>
      <c r="EM296" s="10"/>
      <c r="EN296" s="10"/>
      <c r="EO296" s="10"/>
      <c r="EP296" s="10"/>
      <c r="EQ296" s="10"/>
      <c r="ER296" s="10"/>
      <c r="ES296" s="10"/>
      <c r="ET296" s="10"/>
      <c r="EU296" s="10"/>
      <c r="EV296" s="10"/>
      <c r="EW296" s="10"/>
      <c r="EX296" s="10"/>
      <c r="EZ296" s="10"/>
      <c r="FJ296" s="10"/>
      <c r="FK296" s="10"/>
      <c r="FQ296" s="10"/>
      <c r="FS296" s="10"/>
      <c r="FV296" s="10"/>
      <c r="FW296" s="10"/>
      <c r="FX296" s="10"/>
      <c r="FY296" s="10"/>
      <c r="GE296" s="10"/>
      <c r="GP296" s="10"/>
      <c r="GR296" s="10"/>
      <c r="GV296" s="10"/>
      <c r="GW296" s="10"/>
      <c r="GX296" s="10"/>
      <c r="GY296" s="10"/>
      <c r="HB296" s="10"/>
      <c r="HC296" s="10"/>
      <c r="HD296" s="10"/>
      <c r="HE296" s="10"/>
      <c r="HF296" s="10"/>
      <c r="HG296" s="10"/>
      <c r="HH296" s="10"/>
      <c r="HK296" s="10"/>
      <c r="HL296" s="10"/>
    </row>
    <row r="297" spans="33:220" x14ac:dyDescent="0.2">
      <c r="AG297" s="10"/>
      <c r="AH297" s="10"/>
      <c r="AI297" s="10"/>
      <c r="AJ297" s="10"/>
      <c r="AL297" s="10"/>
      <c r="AM297" s="10"/>
      <c r="AN297" s="11"/>
      <c r="AO297" s="11"/>
      <c r="AQ297" s="10"/>
      <c r="AR297" s="10"/>
      <c r="AS297" s="10"/>
      <c r="AT297" s="10"/>
      <c r="AU297" s="10"/>
      <c r="AW297" s="10"/>
      <c r="AX297" s="10"/>
      <c r="AY297" s="10"/>
      <c r="BC297" s="10"/>
      <c r="BD297" s="10"/>
      <c r="BP297" s="10"/>
      <c r="BR297" s="10"/>
      <c r="BS297" s="10"/>
      <c r="BT297" s="10"/>
      <c r="CK297" s="10"/>
      <c r="CL297" s="10"/>
      <c r="CM297" s="10"/>
      <c r="CN297" s="10"/>
      <c r="CO297" s="10"/>
      <c r="CP297" s="10"/>
      <c r="DJ297" s="10"/>
      <c r="DK297" s="10"/>
      <c r="DL297" s="10"/>
      <c r="DM297" s="10"/>
      <c r="DN297" s="10"/>
      <c r="DO297" s="10"/>
      <c r="DQ297" s="10"/>
      <c r="DR297" s="10"/>
      <c r="DS297" s="10"/>
      <c r="DT297" s="10"/>
      <c r="DU297" s="10"/>
      <c r="DV297" s="10"/>
      <c r="DW297" s="10"/>
      <c r="DX297" s="10"/>
      <c r="DY297" s="10"/>
      <c r="DZ297" s="10"/>
      <c r="EA297" s="10"/>
      <c r="EB297" s="10"/>
      <c r="EC297" s="10"/>
      <c r="ED297" s="10"/>
      <c r="EE297" s="10"/>
      <c r="EJ297" s="10"/>
      <c r="EL297" s="10"/>
      <c r="EM297" s="10"/>
      <c r="EN297" s="10"/>
      <c r="EO297" s="10"/>
      <c r="EP297" s="10"/>
      <c r="EQ297" s="10"/>
      <c r="ER297" s="10"/>
      <c r="ES297" s="10"/>
      <c r="ET297" s="10"/>
      <c r="EU297" s="10"/>
      <c r="EV297" s="10"/>
      <c r="EW297" s="10"/>
      <c r="EX297" s="10"/>
      <c r="EZ297" s="10"/>
      <c r="FJ297" s="10"/>
      <c r="FK297" s="10"/>
      <c r="FQ297" s="10"/>
      <c r="FS297" s="10"/>
      <c r="FV297" s="10"/>
      <c r="FW297" s="10"/>
      <c r="FX297" s="10"/>
      <c r="FY297" s="10"/>
      <c r="GE297" s="10"/>
      <c r="GP297" s="10"/>
      <c r="GR297" s="10"/>
      <c r="GV297" s="10"/>
      <c r="GW297" s="10"/>
      <c r="GX297" s="10"/>
      <c r="GY297" s="10"/>
      <c r="HB297" s="10"/>
      <c r="HC297" s="10"/>
      <c r="HD297" s="10"/>
      <c r="HE297" s="10"/>
      <c r="HF297" s="10"/>
      <c r="HG297" s="10"/>
      <c r="HH297" s="10"/>
      <c r="HK297" s="10"/>
      <c r="HL297" s="10"/>
    </row>
    <row r="298" spans="33:220" x14ac:dyDescent="0.2">
      <c r="AG298" s="10"/>
      <c r="AH298" s="10"/>
      <c r="AI298" s="10"/>
      <c r="AJ298" s="10"/>
      <c r="AL298" s="10"/>
      <c r="AM298" s="10"/>
      <c r="AN298" s="11"/>
      <c r="AO298" s="11"/>
      <c r="AQ298" s="10"/>
      <c r="AR298" s="10"/>
      <c r="AS298" s="10"/>
      <c r="AT298" s="10"/>
      <c r="AU298" s="10"/>
      <c r="AW298" s="10"/>
      <c r="AX298" s="10"/>
      <c r="AY298" s="10"/>
      <c r="BC298" s="10"/>
      <c r="BD298" s="10"/>
      <c r="BP298" s="10"/>
      <c r="BR298" s="10"/>
      <c r="BS298" s="10"/>
      <c r="BT298" s="10"/>
      <c r="CK298" s="10"/>
      <c r="CL298" s="10"/>
      <c r="CM298" s="10"/>
      <c r="CN298" s="10"/>
      <c r="CO298" s="10"/>
      <c r="CP298" s="10"/>
      <c r="DJ298" s="10"/>
      <c r="DK298" s="10"/>
      <c r="DL298" s="10"/>
      <c r="DM298" s="10"/>
      <c r="DN298" s="10"/>
      <c r="DO298" s="10"/>
      <c r="DQ298" s="10"/>
      <c r="DR298" s="10"/>
      <c r="DS298" s="10"/>
      <c r="DT298" s="10"/>
      <c r="DU298" s="10"/>
      <c r="DV298" s="10"/>
      <c r="DW298" s="10"/>
      <c r="DX298" s="10"/>
      <c r="DY298" s="10"/>
      <c r="DZ298" s="10"/>
      <c r="EA298" s="10"/>
      <c r="EB298" s="10"/>
      <c r="EC298" s="10"/>
      <c r="ED298" s="10"/>
      <c r="EE298" s="10"/>
      <c r="EJ298" s="10"/>
      <c r="EL298" s="10"/>
      <c r="EM298" s="10"/>
      <c r="EN298" s="10"/>
      <c r="EO298" s="10"/>
      <c r="EP298" s="10"/>
      <c r="EQ298" s="10"/>
      <c r="ER298" s="10"/>
      <c r="ES298" s="10"/>
      <c r="ET298" s="10"/>
      <c r="EU298" s="10"/>
      <c r="EV298" s="10"/>
      <c r="EW298" s="10"/>
      <c r="EX298" s="10"/>
      <c r="EZ298" s="10"/>
      <c r="FJ298" s="10"/>
      <c r="FK298" s="10"/>
      <c r="FQ298" s="10"/>
      <c r="FS298" s="10"/>
      <c r="FV298" s="10"/>
      <c r="FW298" s="10"/>
      <c r="FX298" s="10"/>
      <c r="FY298" s="10"/>
      <c r="GE298" s="10"/>
      <c r="GP298" s="10"/>
      <c r="GR298" s="10"/>
      <c r="GV298" s="10"/>
      <c r="GW298" s="10"/>
      <c r="GX298" s="10"/>
      <c r="GY298" s="10"/>
      <c r="HB298" s="10"/>
      <c r="HC298" s="10"/>
      <c r="HD298" s="10"/>
      <c r="HE298" s="10"/>
      <c r="HF298" s="10"/>
      <c r="HG298" s="10"/>
      <c r="HH298" s="10"/>
      <c r="HK298" s="10"/>
      <c r="HL298" s="10"/>
    </row>
    <row r="299" spans="33:220" x14ac:dyDescent="0.2">
      <c r="AG299" s="10"/>
      <c r="AH299" s="10"/>
      <c r="AI299" s="10"/>
      <c r="AJ299" s="10"/>
      <c r="AL299" s="10"/>
      <c r="AM299" s="10"/>
      <c r="AN299" s="11"/>
      <c r="AO299" s="11"/>
      <c r="AQ299" s="10"/>
      <c r="AR299" s="10"/>
      <c r="AS299" s="10"/>
      <c r="AT299" s="10"/>
      <c r="AU299" s="10"/>
      <c r="AW299" s="10"/>
      <c r="AX299" s="10"/>
      <c r="AY299" s="10"/>
      <c r="BC299" s="10"/>
      <c r="BD299" s="10"/>
      <c r="BP299" s="10"/>
      <c r="BR299" s="10"/>
      <c r="BS299" s="10"/>
      <c r="BT299" s="10"/>
      <c r="CK299" s="10"/>
      <c r="CL299" s="10"/>
      <c r="CM299" s="10"/>
      <c r="CN299" s="10"/>
      <c r="CO299" s="10"/>
      <c r="CP299" s="10"/>
      <c r="DJ299" s="10"/>
      <c r="DK299" s="10"/>
      <c r="DL299" s="10"/>
      <c r="DM299" s="10"/>
      <c r="DN299" s="10"/>
      <c r="DO299" s="10"/>
      <c r="DQ299" s="10"/>
      <c r="DR299" s="10"/>
      <c r="DS299" s="10"/>
      <c r="DT299" s="10"/>
      <c r="DU299" s="10"/>
      <c r="DV299" s="10"/>
      <c r="DW299" s="10"/>
      <c r="DX299" s="10"/>
      <c r="DY299" s="10"/>
      <c r="DZ299" s="10"/>
      <c r="EA299" s="10"/>
      <c r="EB299" s="10"/>
      <c r="EC299" s="10"/>
      <c r="ED299" s="10"/>
      <c r="EE299" s="10"/>
      <c r="EJ299" s="10"/>
      <c r="EL299" s="10"/>
      <c r="EM299" s="10"/>
      <c r="EN299" s="10"/>
      <c r="EO299" s="10"/>
      <c r="EP299" s="10"/>
      <c r="EQ299" s="10"/>
      <c r="ER299" s="10"/>
      <c r="ES299" s="10"/>
      <c r="ET299" s="10"/>
      <c r="EU299" s="10"/>
      <c r="EV299" s="10"/>
      <c r="EW299" s="10"/>
      <c r="EX299" s="10"/>
      <c r="EZ299" s="10"/>
      <c r="FJ299" s="10"/>
      <c r="FK299" s="10"/>
      <c r="FQ299" s="10"/>
      <c r="FS299" s="10"/>
      <c r="FV299" s="10"/>
      <c r="FW299" s="10"/>
      <c r="FX299" s="10"/>
      <c r="FY299" s="10"/>
      <c r="GE299" s="10"/>
      <c r="GP299" s="10"/>
      <c r="GR299" s="10"/>
      <c r="GV299" s="10"/>
      <c r="GW299" s="10"/>
      <c r="GX299" s="10"/>
      <c r="GY299" s="10"/>
      <c r="HB299" s="10"/>
      <c r="HC299" s="10"/>
      <c r="HD299" s="10"/>
      <c r="HE299" s="10"/>
      <c r="HF299" s="10"/>
      <c r="HG299" s="10"/>
      <c r="HH299" s="10"/>
      <c r="HK299" s="10"/>
      <c r="HL299" s="10"/>
    </row>
    <row r="300" spans="33:220" x14ac:dyDescent="0.2">
      <c r="AG300" s="10"/>
      <c r="AH300" s="10"/>
      <c r="AI300" s="10"/>
      <c r="AJ300" s="10"/>
      <c r="AL300" s="10"/>
      <c r="AM300" s="10"/>
      <c r="AN300" s="11"/>
      <c r="AO300" s="11"/>
      <c r="AQ300" s="10"/>
      <c r="AR300" s="10"/>
      <c r="AS300" s="10"/>
      <c r="AT300" s="10"/>
      <c r="AU300" s="10"/>
      <c r="AW300" s="10"/>
      <c r="AX300" s="10"/>
      <c r="AY300" s="10"/>
      <c r="BC300" s="10"/>
      <c r="BD300" s="10"/>
      <c r="BP300" s="10"/>
      <c r="BR300" s="10"/>
      <c r="BS300" s="10"/>
      <c r="BT300" s="10"/>
      <c r="CK300" s="10"/>
      <c r="CL300" s="10"/>
      <c r="CM300" s="10"/>
      <c r="CN300" s="10"/>
      <c r="CO300" s="10"/>
      <c r="CP300" s="10"/>
      <c r="DJ300" s="10"/>
      <c r="DK300" s="10"/>
      <c r="DL300" s="10"/>
      <c r="DM300" s="10"/>
      <c r="DN300" s="10"/>
      <c r="DO300" s="10"/>
      <c r="DQ300" s="10"/>
      <c r="DR300" s="10"/>
      <c r="DS300" s="10"/>
      <c r="DT300" s="10"/>
      <c r="DU300" s="10"/>
      <c r="DV300" s="10"/>
      <c r="DW300" s="10"/>
      <c r="DX300" s="10"/>
      <c r="DY300" s="10"/>
      <c r="DZ300" s="10"/>
      <c r="EA300" s="10"/>
      <c r="EB300" s="10"/>
      <c r="EC300" s="10"/>
      <c r="ED300" s="10"/>
      <c r="EE300" s="10"/>
      <c r="EJ300" s="10"/>
      <c r="EL300" s="10"/>
      <c r="EM300" s="10"/>
      <c r="EN300" s="10"/>
      <c r="EO300" s="10"/>
      <c r="EP300" s="10"/>
      <c r="EQ300" s="10"/>
      <c r="ER300" s="10"/>
      <c r="ES300" s="10"/>
      <c r="ET300" s="10"/>
      <c r="EU300" s="10"/>
      <c r="EV300" s="10"/>
      <c r="EW300" s="10"/>
      <c r="EX300" s="10"/>
      <c r="EZ300" s="10"/>
      <c r="FJ300" s="10"/>
      <c r="FK300" s="10"/>
      <c r="FQ300" s="10"/>
      <c r="FS300" s="10"/>
      <c r="FV300" s="10"/>
      <c r="FW300" s="10"/>
      <c r="FX300" s="10"/>
      <c r="FY300" s="10"/>
      <c r="GE300" s="10"/>
      <c r="GP300" s="10"/>
      <c r="GR300" s="10"/>
      <c r="GV300" s="10"/>
      <c r="GW300" s="10"/>
      <c r="GX300" s="10"/>
      <c r="GY300" s="10"/>
      <c r="HB300" s="10"/>
      <c r="HC300" s="10"/>
      <c r="HD300" s="10"/>
      <c r="HE300" s="10"/>
      <c r="HF300" s="10"/>
      <c r="HG300" s="10"/>
      <c r="HH300" s="10"/>
      <c r="HK300" s="10"/>
      <c r="HL300" s="10"/>
    </row>
    <row r="301" spans="33:220" x14ac:dyDescent="0.2">
      <c r="AG301" s="10"/>
      <c r="AH301" s="10"/>
      <c r="AI301" s="10"/>
      <c r="AJ301" s="10"/>
      <c r="AL301" s="10"/>
      <c r="AM301" s="10"/>
      <c r="AN301" s="11"/>
      <c r="AO301" s="11"/>
      <c r="AQ301" s="10"/>
      <c r="AR301" s="10"/>
      <c r="AS301" s="10"/>
      <c r="AT301" s="10"/>
      <c r="AU301" s="10"/>
      <c r="AW301" s="10"/>
      <c r="AX301" s="10"/>
      <c r="AY301" s="10"/>
      <c r="BC301" s="10"/>
      <c r="BD301" s="10"/>
      <c r="BP301" s="10"/>
      <c r="BR301" s="10"/>
      <c r="BS301" s="10"/>
      <c r="BT301" s="10"/>
      <c r="CK301" s="10"/>
      <c r="CL301" s="10"/>
      <c r="CM301" s="10"/>
      <c r="CN301" s="10"/>
      <c r="CO301" s="10"/>
      <c r="CP301" s="10"/>
      <c r="DJ301" s="10"/>
      <c r="DK301" s="10"/>
      <c r="DL301" s="10"/>
      <c r="DM301" s="10"/>
      <c r="DN301" s="10"/>
      <c r="DO301" s="10"/>
      <c r="DQ301" s="10"/>
      <c r="DR301" s="10"/>
      <c r="DS301" s="10"/>
      <c r="DT301" s="10"/>
      <c r="DU301" s="10"/>
      <c r="DV301" s="10"/>
      <c r="DW301" s="10"/>
      <c r="DX301" s="10"/>
      <c r="DY301" s="10"/>
      <c r="DZ301" s="10"/>
      <c r="EA301" s="10"/>
      <c r="EB301" s="10"/>
      <c r="EC301" s="10"/>
      <c r="ED301" s="10"/>
      <c r="EE301" s="10"/>
      <c r="EJ301" s="10"/>
      <c r="EL301" s="10"/>
      <c r="EM301" s="10"/>
      <c r="EN301" s="10"/>
      <c r="EO301" s="10"/>
      <c r="EP301" s="10"/>
      <c r="EQ301" s="10"/>
      <c r="ER301" s="10"/>
      <c r="ES301" s="10"/>
      <c r="ET301" s="10"/>
      <c r="EU301" s="10"/>
      <c r="EV301" s="10"/>
      <c r="EW301" s="10"/>
      <c r="EX301" s="10"/>
      <c r="EZ301" s="10"/>
      <c r="FJ301" s="10"/>
      <c r="FK301" s="10"/>
      <c r="FQ301" s="10"/>
      <c r="FS301" s="10"/>
      <c r="FV301" s="10"/>
      <c r="FW301" s="10"/>
      <c r="FX301" s="10"/>
      <c r="FY301" s="10"/>
      <c r="GE301" s="10"/>
      <c r="GP301" s="10"/>
      <c r="GR301" s="10"/>
      <c r="GV301" s="10"/>
      <c r="GW301" s="10"/>
      <c r="GX301" s="10"/>
      <c r="GY301" s="10"/>
      <c r="HB301" s="10"/>
      <c r="HC301" s="10"/>
      <c r="HD301" s="10"/>
      <c r="HE301" s="10"/>
      <c r="HF301" s="10"/>
      <c r="HG301" s="10"/>
      <c r="HH301" s="10"/>
      <c r="HK301" s="10"/>
      <c r="HL301" s="10"/>
    </row>
    <row r="302" spans="33:220" x14ac:dyDescent="0.2">
      <c r="AG302" s="10"/>
      <c r="AH302" s="10"/>
      <c r="AI302" s="10"/>
      <c r="AJ302" s="10"/>
      <c r="AL302" s="10"/>
      <c r="AM302" s="10"/>
      <c r="AN302" s="11"/>
      <c r="AO302" s="11"/>
      <c r="AQ302" s="10"/>
      <c r="AR302" s="10"/>
      <c r="AS302" s="10"/>
      <c r="AT302" s="10"/>
      <c r="AU302" s="10"/>
      <c r="AW302" s="10"/>
      <c r="AX302" s="10"/>
      <c r="AY302" s="10"/>
      <c r="BC302" s="10"/>
      <c r="BD302" s="10"/>
      <c r="BP302" s="10"/>
      <c r="BR302" s="10"/>
      <c r="BS302" s="10"/>
      <c r="BT302" s="10"/>
      <c r="CK302" s="10"/>
      <c r="CL302" s="10"/>
      <c r="CM302" s="10"/>
      <c r="CN302" s="10"/>
      <c r="CO302" s="10"/>
      <c r="CP302" s="10"/>
      <c r="DJ302" s="10"/>
      <c r="DK302" s="10"/>
      <c r="DL302" s="10"/>
      <c r="DM302" s="10"/>
      <c r="DN302" s="10"/>
      <c r="DO302" s="10"/>
      <c r="DQ302" s="10"/>
      <c r="DR302" s="10"/>
      <c r="DS302" s="10"/>
      <c r="DT302" s="10"/>
      <c r="DU302" s="10"/>
      <c r="DV302" s="10"/>
      <c r="DW302" s="10"/>
      <c r="DX302" s="10"/>
      <c r="DY302" s="10"/>
      <c r="DZ302" s="10"/>
      <c r="EA302" s="10"/>
      <c r="EB302" s="10"/>
      <c r="EC302" s="10"/>
      <c r="ED302" s="10"/>
      <c r="EE302" s="10"/>
      <c r="EJ302" s="10"/>
      <c r="EL302" s="10"/>
      <c r="EM302" s="10"/>
      <c r="EN302" s="10"/>
      <c r="EO302" s="10"/>
      <c r="EP302" s="10"/>
      <c r="EQ302" s="10"/>
      <c r="ER302" s="10"/>
      <c r="ES302" s="10"/>
      <c r="ET302" s="10"/>
      <c r="EU302" s="10"/>
      <c r="EV302" s="10"/>
      <c r="EW302" s="10"/>
      <c r="EX302" s="10"/>
      <c r="EZ302" s="10"/>
      <c r="FJ302" s="10"/>
      <c r="FK302" s="10"/>
      <c r="FQ302" s="10"/>
      <c r="FS302" s="10"/>
      <c r="FV302" s="10"/>
      <c r="FW302" s="10"/>
      <c r="FX302" s="10"/>
      <c r="FY302" s="10"/>
      <c r="GE302" s="10"/>
      <c r="GP302" s="10"/>
      <c r="GR302" s="10"/>
      <c r="GV302" s="10"/>
      <c r="GW302" s="10"/>
      <c r="GX302" s="10"/>
      <c r="GY302" s="10"/>
      <c r="HB302" s="10"/>
      <c r="HC302" s="10"/>
      <c r="HD302" s="10"/>
      <c r="HE302" s="10"/>
      <c r="HF302" s="10"/>
      <c r="HG302" s="10"/>
      <c r="HH302" s="10"/>
      <c r="HK302" s="10"/>
      <c r="HL302" s="10"/>
    </row>
    <row r="303" spans="33:220" x14ac:dyDescent="0.2">
      <c r="AG303" s="10"/>
      <c r="AH303" s="10"/>
      <c r="AI303" s="10"/>
      <c r="AJ303" s="10"/>
      <c r="AL303" s="10"/>
      <c r="AM303" s="10"/>
      <c r="AN303" s="11"/>
      <c r="AO303" s="11"/>
      <c r="AQ303" s="10"/>
      <c r="AR303" s="10"/>
      <c r="AS303" s="10"/>
      <c r="AT303" s="10"/>
      <c r="AU303" s="10"/>
      <c r="AW303" s="10"/>
      <c r="AX303" s="10"/>
      <c r="AY303" s="10"/>
      <c r="BC303" s="10"/>
      <c r="BD303" s="10"/>
      <c r="BP303" s="10"/>
      <c r="BR303" s="10"/>
      <c r="BS303" s="10"/>
      <c r="BT303" s="10"/>
      <c r="CK303" s="10"/>
      <c r="CL303" s="10"/>
      <c r="CM303" s="10"/>
      <c r="CN303" s="10"/>
      <c r="CO303" s="10"/>
      <c r="CP303" s="10"/>
      <c r="DJ303" s="10"/>
      <c r="DK303" s="10"/>
      <c r="DL303" s="10"/>
      <c r="DM303" s="10"/>
      <c r="DN303" s="10"/>
      <c r="DO303" s="10"/>
      <c r="DQ303" s="10"/>
      <c r="DR303" s="10"/>
      <c r="DS303" s="10"/>
      <c r="DT303" s="10"/>
      <c r="DU303" s="10"/>
      <c r="DV303" s="10"/>
      <c r="DW303" s="10"/>
      <c r="DX303" s="10"/>
      <c r="DY303" s="10"/>
      <c r="DZ303" s="10"/>
      <c r="EA303" s="10"/>
      <c r="EB303" s="10"/>
      <c r="EC303" s="10"/>
      <c r="ED303" s="10"/>
      <c r="EE303" s="10"/>
      <c r="EJ303" s="10"/>
      <c r="EL303" s="10"/>
      <c r="EM303" s="10"/>
      <c r="EN303" s="10"/>
      <c r="EO303" s="10"/>
      <c r="EP303" s="10"/>
      <c r="EQ303" s="10"/>
      <c r="ER303" s="10"/>
      <c r="ES303" s="10"/>
      <c r="ET303" s="10"/>
      <c r="EU303" s="10"/>
      <c r="EV303" s="10"/>
      <c r="EW303" s="10"/>
      <c r="EX303" s="10"/>
      <c r="EZ303" s="10"/>
      <c r="FJ303" s="10"/>
      <c r="FK303" s="10"/>
      <c r="FQ303" s="10"/>
      <c r="FS303" s="10"/>
      <c r="FV303" s="10"/>
      <c r="FW303" s="10"/>
      <c r="FX303" s="10"/>
      <c r="FY303" s="10"/>
      <c r="GE303" s="10"/>
      <c r="GP303" s="10"/>
      <c r="GR303" s="10"/>
      <c r="GV303" s="10"/>
      <c r="GW303" s="10"/>
      <c r="GX303" s="10"/>
      <c r="GY303" s="10"/>
      <c r="HB303" s="10"/>
      <c r="HC303" s="10"/>
      <c r="HD303" s="10"/>
      <c r="HE303" s="10"/>
      <c r="HF303" s="10"/>
      <c r="HG303" s="10"/>
      <c r="HH303" s="10"/>
      <c r="HK303" s="10"/>
      <c r="HL303" s="10"/>
    </row>
    <row r="304" spans="33:220" x14ac:dyDescent="0.2">
      <c r="AG304" s="10"/>
      <c r="AH304" s="10"/>
      <c r="AI304" s="10"/>
      <c r="AJ304" s="10"/>
      <c r="AL304" s="10"/>
      <c r="AM304" s="10"/>
      <c r="AN304" s="11"/>
      <c r="AO304" s="11"/>
      <c r="AQ304" s="10"/>
      <c r="AR304" s="10"/>
      <c r="AS304" s="10"/>
      <c r="AT304" s="10"/>
      <c r="AU304" s="10"/>
      <c r="AW304" s="10"/>
      <c r="AX304" s="10"/>
      <c r="AY304" s="10"/>
      <c r="BC304" s="10"/>
      <c r="BD304" s="10"/>
      <c r="BP304" s="10"/>
      <c r="BR304" s="10"/>
      <c r="BS304" s="10"/>
      <c r="BT304" s="10"/>
      <c r="CK304" s="10"/>
      <c r="CL304" s="10"/>
      <c r="CM304" s="10"/>
      <c r="CN304" s="10"/>
      <c r="CO304" s="10"/>
      <c r="CP304" s="10"/>
      <c r="DJ304" s="10"/>
      <c r="DK304" s="10"/>
      <c r="DL304" s="10"/>
      <c r="DM304" s="10"/>
      <c r="DN304" s="10"/>
      <c r="DO304" s="10"/>
      <c r="DQ304" s="10"/>
      <c r="DR304" s="10"/>
      <c r="DS304" s="10"/>
      <c r="DT304" s="10"/>
      <c r="DU304" s="10"/>
      <c r="DV304" s="10"/>
      <c r="DW304" s="10"/>
      <c r="DX304" s="10"/>
      <c r="DY304" s="10"/>
      <c r="DZ304" s="10"/>
      <c r="EA304" s="10"/>
      <c r="EB304" s="10"/>
      <c r="EC304" s="10"/>
      <c r="ED304" s="10"/>
      <c r="EE304" s="10"/>
      <c r="EJ304" s="10"/>
      <c r="EL304" s="10"/>
      <c r="EM304" s="10"/>
      <c r="EN304" s="10"/>
      <c r="EO304" s="10"/>
      <c r="EP304" s="10"/>
      <c r="EQ304" s="10"/>
      <c r="ER304" s="10"/>
      <c r="ES304" s="10"/>
      <c r="ET304" s="10"/>
      <c r="EU304" s="10"/>
      <c r="EV304" s="10"/>
      <c r="EW304" s="10"/>
      <c r="EX304" s="10"/>
      <c r="EZ304" s="10"/>
      <c r="FJ304" s="10"/>
      <c r="FK304" s="10"/>
      <c r="FQ304" s="10"/>
      <c r="FS304" s="10"/>
      <c r="FV304" s="10"/>
      <c r="FW304" s="10"/>
      <c r="FX304" s="10"/>
      <c r="FY304" s="10"/>
      <c r="GE304" s="10"/>
      <c r="GP304" s="10"/>
      <c r="GR304" s="10"/>
      <c r="GV304" s="10"/>
      <c r="GW304" s="10"/>
      <c r="GX304" s="10"/>
      <c r="GY304" s="10"/>
      <c r="HB304" s="10"/>
      <c r="HC304" s="10"/>
      <c r="HD304" s="10"/>
      <c r="HE304" s="10"/>
      <c r="HF304" s="10"/>
      <c r="HG304" s="10"/>
      <c r="HH304" s="10"/>
      <c r="HK304" s="10"/>
      <c r="HL304" s="10"/>
    </row>
    <row r="305" spans="33:220" x14ac:dyDescent="0.2">
      <c r="AG305" s="10"/>
      <c r="AH305" s="10"/>
      <c r="AI305" s="10"/>
      <c r="AJ305" s="10"/>
      <c r="AL305" s="10"/>
      <c r="AM305" s="10"/>
      <c r="AN305" s="11"/>
      <c r="AO305" s="11"/>
      <c r="AQ305" s="10"/>
      <c r="AR305" s="10"/>
      <c r="AS305" s="10"/>
      <c r="AT305" s="10"/>
      <c r="AU305" s="10"/>
      <c r="AW305" s="10"/>
      <c r="AX305" s="10"/>
      <c r="AY305" s="10"/>
      <c r="BC305" s="10"/>
      <c r="BD305" s="10"/>
      <c r="BP305" s="10"/>
      <c r="BR305" s="10"/>
      <c r="BS305" s="10"/>
      <c r="BT305" s="10"/>
      <c r="CK305" s="10"/>
      <c r="CL305" s="10"/>
      <c r="CM305" s="10"/>
      <c r="CN305" s="10"/>
      <c r="CO305" s="10"/>
      <c r="CP305" s="10"/>
      <c r="DJ305" s="10"/>
      <c r="DK305" s="10"/>
      <c r="DL305" s="10"/>
      <c r="DM305" s="10"/>
      <c r="DN305" s="10"/>
      <c r="DO305" s="10"/>
      <c r="DQ305" s="10"/>
      <c r="DR305" s="10"/>
      <c r="DS305" s="10"/>
      <c r="DT305" s="10"/>
      <c r="DU305" s="10"/>
      <c r="DV305" s="10"/>
      <c r="DW305" s="10"/>
      <c r="DX305" s="10"/>
      <c r="DY305" s="10"/>
      <c r="DZ305" s="10"/>
      <c r="EA305" s="10"/>
      <c r="EB305" s="10"/>
      <c r="EC305" s="10"/>
      <c r="ED305" s="10"/>
      <c r="EE305" s="10"/>
      <c r="EJ305" s="10"/>
      <c r="EL305" s="10"/>
      <c r="EM305" s="10"/>
      <c r="EN305" s="10"/>
      <c r="EO305" s="10"/>
      <c r="EP305" s="10"/>
      <c r="EQ305" s="10"/>
      <c r="ER305" s="10"/>
      <c r="ES305" s="10"/>
      <c r="ET305" s="10"/>
      <c r="EU305" s="10"/>
      <c r="EV305" s="10"/>
      <c r="EW305" s="10"/>
      <c r="EX305" s="10"/>
      <c r="EZ305" s="10"/>
      <c r="FJ305" s="10"/>
      <c r="FK305" s="10"/>
      <c r="FQ305" s="10"/>
      <c r="FS305" s="10"/>
      <c r="FV305" s="10"/>
      <c r="FW305" s="10"/>
      <c r="FX305" s="10"/>
      <c r="FY305" s="10"/>
      <c r="GE305" s="10"/>
      <c r="GP305" s="10"/>
      <c r="GR305" s="10"/>
      <c r="GV305" s="10"/>
      <c r="GW305" s="10"/>
      <c r="GX305" s="10"/>
      <c r="GY305" s="10"/>
      <c r="HB305" s="10"/>
      <c r="HC305" s="10"/>
      <c r="HD305" s="10"/>
      <c r="HE305" s="10"/>
      <c r="HF305" s="10"/>
      <c r="HG305" s="10"/>
      <c r="HH305" s="10"/>
      <c r="HK305" s="10"/>
      <c r="HL305" s="10"/>
    </row>
    <row r="306" spans="33:220" x14ac:dyDescent="0.2">
      <c r="AG306" s="10"/>
      <c r="AH306" s="10"/>
      <c r="AI306" s="10"/>
      <c r="AJ306" s="10"/>
      <c r="AL306" s="10"/>
      <c r="AM306" s="10"/>
      <c r="AN306" s="11"/>
      <c r="AO306" s="11"/>
      <c r="AQ306" s="10"/>
      <c r="AR306" s="10"/>
      <c r="AS306" s="10"/>
      <c r="AT306" s="10"/>
      <c r="AU306" s="10"/>
      <c r="AW306" s="10"/>
      <c r="AX306" s="10"/>
      <c r="AY306" s="10"/>
      <c r="BC306" s="10"/>
      <c r="BD306" s="10"/>
      <c r="BP306" s="10"/>
      <c r="BR306" s="10"/>
      <c r="BS306" s="10"/>
      <c r="BT306" s="10"/>
      <c r="CK306" s="10"/>
      <c r="CL306" s="10"/>
      <c r="CM306" s="10"/>
      <c r="CN306" s="10"/>
      <c r="CO306" s="10"/>
      <c r="CP306" s="10"/>
      <c r="DJ306" s="10"/>
      <c r="DK306" s="10"/>
      <c r="DL306" s="10"/>
      <c r="DM306" s="10"/>
      <c r="DN306" s="10"/>
      <c r="DO306" s="10"/>
      <c r="DQ306" s="10"/>
      <c r="DR306" s="10"/>
      <c r="DS306" s="10"/>
      <c r="DT306" s="10"/>
      <c r="DU306" s="10"/>
      <c r="DV306" s="10"/>
      <c r="DW306" s="10"/>
      <c r="DX306" s="10"/>
      <c r="DY306" s="10"/>
      <c r="DZ306" s="10"/>
      <c r="EA306" s="10"/>
      <c r="EB306" s="10"/>
      <c r="EC306" s="10"/>
      <c r="ED306" s="10"/>
      <c r="EE306" s="10"/>
      <c r="EJ306" s="10"/>
      <c r="EL306" s="10"/>
      <c r="EM306" s="10"/>
      <c r="EN306" s="10"/>
      <c r="EO306" s="10"/>
      <c r="EP306" s="10"/>
      <c r="EQ306" s="10"/>
      <c r="ER306" s="10"/>
      <c r="ES306" s="10"/>
      <c r="ET306" s="10"/>
      <c r="EU306" s="10"/>
      <c r="EV306" s="10"/>
      <c r="EW306" s="10"/>
      <c r="EX306" s="10"/>
      <c r="EZ306" s="10"/>
      <c r="FJ306" s="10"/>
      <c r="FK306" s="10"/>
      <c r="FQ306" s="10"/>
      <c r="FS306" s="10"/>
      <c r="FV306" s="10"/>
      <c r="FW306" s="10"/>
      <c r="FX306" s="10"/>
      <c r="FY306" s="10"/>
      <c r="GE306" s="10"/>
      <c r="GP306" s="10"/>
      <c r="GR306" s="10"/>
      <c r="GV306" s="10"/>
      <c r="GW306" s="10"/>
      <c r="GX306" s="10"/>
      <c r="GY306" s="10"/>
      <c r="HB306" s="10"/>
      <c r="HC306" s="10"/>
      <c r="HD306" s="10"/>
      <c r="HE306" s="10"/>
      <c r="HF306" s="10"/>
      <c r="HG306" s="10"/>
      <c r="HH306" s="10"/>
      <c r="HK306" s="10"/>
      <c r="HL306" s="10"/>
    </row>
    <row r="307" spans="33:220" x14ac:dyDescent="0.2">
      <c r="AG307" s="10"/>
      <c r="AH307" s="10"/>
      <c r="AI307" s="10"/>
      <c r="AJ307" s="10"/>
      <c r="AL307" s="10"/>
      <c r="AM307" s="10"/>
      <c r="AN307" s="11"/>
      <c r="AO307" s="11"/>
      <c r="AQ307" s="10"/>
      <c r="AR307" s="10"/>
      <c r="AS307" s="10"/>
      <c r="AT307" s="10"/>
      <c r="AU307" s="10"/>
      <c r="AW307" s="10"/>
      <c r="AX307" s="10"/>
      <c r="AY307" s="10"/>
      <c r="BC307" s="10"/>
      <c r="BD307" s="10"/>
      <c r="BP307" s="10"/>
      <c r="BR307" s="10"/>
      <c r="BS307" s="10"/>
      <c r="BT307" s="10"/>
      <c r="CK307" s="10"/>
      <c r="CL307" s="10"/>
      <c r="CM307" s="10"/>
      <c r="CN307" s="10"/>
      <c r="CO307" s="10"/>
      <c r="CP307" s="10"/>
      <c r="DJ307" s="10"/>
      <c r="DK307" s="10"/>
      <c r="DL307" s="10"/>
      <c r="DM307" s="10"/>
      <c r="DN307" s="10"/>
      <c r="DO307" s="10"/>
      <c r="DQ307" s="10"/>
      <c r="DR307" s="10"/>
      <c r="DS307" s="10"/>
      <c r="DT307" s="10"/>
      <c r="DU307" s="10"/>
      <c r="DV307" s="10"/>
      <c r="DW307" s="10"/>
      <c r="DX307" s="10"/>
      <c r="DY307" s="10"/>
      <c r="DZ307" s="10"/>
      <c r="EA307" s="10"/>
      <c r="EB307" s="10"/>
      <c r="EC307" s="10"/>
      <c r="ED307" s="10"/>
      <c r="EE307" s="10"/>
      <c r="EJ307" s="10"/>
      <c r="EL307" s="10"/>
      <c r="EM307" s="10"/>
      <c r="EN307" s="10"/>
      <c r="EO307" s="10"/>
      <c r="EP307" s="10"/>
      <c r="EQ307" s="10"/>
      <c r="ER307" s="10"/>
      <c r="ES307" s="10"/>
      <c r="ET307" s="10"/>
      <c r="EU307" s="10"/>
      <c r="EV307" s="10"/>
      <c r="EW307" s="10"/>
      <c r="EX307" s="10"/>
      <c r="EZ307" s="10"/>
      <c r="FJ307" s="10"/>
      <c r="FK307" s="10"/>
      <c r="FQ307" s="10"/>
      <c r="FS307" s="10"/>
      <c r="FV307" s="10"/>
      <c r="FW307" s="10"/>
      <c r="FX307" s="10"/>
      <c r="FY307" s="10"/>
      <c r="GE307" s="10"/>
      <c r="GP307" s="10"/>
      <c r="GR307" s="10"/>
      <c r="GV307" s="10"/>
      <c r="GW307" s="10"/>
      <c r="GX307" s="10"/>
      <c r="GY307" s="10"/>
      <c r="HB307" s="10"/>
      <c r="HC307" s="10"/>
      <c r="HD307" s="10"/>
      <c r="HE307" s="10"/>
      <c r="HF307" s="10"/>
      <c r="HG307" s="10"/>
      <c r="HH307" s="10"/>
      <c r="HK307" s="10"/>
      <c r="HL307" s="10"/>
    </row>
    <row r="308" spans="33:220" x14ac:dyDescent="0.2">
      <c r="AG308" s="10"/>
      <c r="AH308" s="10"/>
      <c r="AI308" s="10"/>
      <c r="AJ308" s="10"/>
      <c r="AL308" s="10"/>
      <c r="AM308" s="10"/>
      <c r="AN308" s="11"/>
      <c r="AO308" s="11"/>
      <c r="AQ308" s="10"/>
      <c r="AR308" s="10"/>
      <c r="AS308" s="10"/>
      <c r="AT308" s="10"/>
      <c r="AU308" s="10"/>
      <c r="AW308" s="10"/>
      <c r="AX308" s="10"/>
      <c r="AY308" s="10"/>
      <c r="BC308" s="10"/>
      <c r="BD308" s="10"/>
      <c r="BP308" s="10"/>
      <c r="BR308" s="10"/>
      <c r="BS308" s="10"/>
      <c r="BT308" s="10"/>
      <c r="CK308" s="10"/>
      <c r="CL308" s="10"/>
      <c r="CM308" s="10"/>
      <c r="CN308" s="10"/>
      <c r="CO308" s="10"/>
      <c r="CP308" s="10"/>
      <c r="DJ308" s="10"/>
      <c r="DK308" s="10"/>
      <c r="DL308" s="10"/>
      <c r="DM308" s="10"/>
      <c r="DN308" s="10"/>
      <c r="DO308" s="10"/>
      <c r="DQ308" s="10"/>
      <c r="DR308" s="10"/>
      <c r="DS308" s="10"/>
      <c r="DT308" s="10"/>
      <c r="DU308" s="10"/>
      <c r="DV308" s="10"/>
      <c r="DW308" s="10"/>
      <c r="DX308" s="10"/>
      <c r="DY308" s="10"/>
      <c r="DZ308" s="10"/>
      <c r="EA308" s="10"/>
      <c r="EB308" s="10"/>
      <c r="EC308" s="10"/>
      <c r="ED308" s="10"/>
      <c r="EE308" s="10"/>
      <c r="EJ308" s="10"/>
      <c r="EL308" s="10"/>
      <c r="EM308" s="10"/>
      <c r="EN308" s="10"/>
      <c r="EO308" s="10"/>
      <c r="EP308" s="10"/>
      <c r="EQ308" s="10"/>
      <c r="ER308" s="10"/>
      <c r="ES308" s="10"/>
      <c r="ET308" s="10"/>
      <c r="EU308" s="10"/>
      <c r="EV308" s="10"/>
      <c r="EW308" s="10"/>
      <c r="EX308" s="10"/>
      <c r="EZ308" s="10"/>
      <c r="FJ308" s="10"/>
      <c r="FK308" s="10"/>
      <c r="FQ308" s="10"/>
      <c r="FS308" s="10"/>
      <c r="FV308" s="10"/>
      <c r="FW308" s="10"/>
      <c r="FX308" s="10"/>
      <c r="FY308" s="10"/>
      <c r="GE308" s="10"/>
      <c r="GP308" s="10"/>
      <c r="GR308" s="10"/>
      <c r="GV308" s="10"/>
      <c r="GW308" s="10"/>
      <c r="GX308" s="10"/>
      <c r="GY308" s="10"/>
      <c r="HB308" s="10"/>
      <c r="HC308" s="10"/>
      <c r="HD308" s="10"/>
      <c r="HE308" s="10"/>
      <c r="HF308" s="10"/>
      <c r="HG308" s="10"/>
      <c r="HH308" s="10"/>
      <c r="HK308" s="10"/>
      <c r="HL308" s="10"/>
    </row>
    <row r="309" spans="33:220" x14ac:dyDescent="0.2">
      <c r="AG309" s="10"/>
      <c r="AH309" s="10"/>
      <c r="AI309" s="10"/>
      <c r="AJ309" s="10"/>
      <c r="AL309" s="10"/>
      <c r="AM309" s="10"/>
      <c r="AN309" s="11"/>
      <c r="AO309" s="11"/>
      <c r="AQ309" s="10"/>
      <c r="AR309" s="10"/>
      <c r="AS309" s="10"/>
      <c r="AT309" s="10"/>
      <c r="AU309" s="10"/>
      <c r="AW309" s="10"/>
      <c r="AX309" s="10"/>
      <c r="AY309" s="10"/>
      <c r="BC309" s="10"/>
      <c r="BD309" s="10"/>
      <c r="BP309" s="10"/>
      <c r="BR309" s="10"/>
      <c r="BS309" s="10"/>
      <c r="BT309" s="10"/>
      <c r="CK309" s="10"/>
      <c r="CL309" s="10"/>
      <c r="CM309" s="10"/>
      <c r="CN309" s="10"/>
      <c r="CO309" s="10"/>
      <c r="CP309" s="10"/>
      <c r="DJ309" s="10"/>
      <c r="DK309" s="10"/>
      <c r="DL309" s="10"/>
      <c r="DM309" s="10"/>
      <c r="DN309" s="10"/>
      <c r="DO309" s="10"/>
      <c r="DQ309" s="10"/>
      <c r="DR309" s="10"/>
      <c r="DS309" s="10"/>
      <c r="DT309" s="10"/>
      <c r="DU309" s="10"/>
      <c r="DV309" s="10"/>
      <c r="DW309" s="10"/>
      <c r="DX309" s="10"/>
      <c r="DY309" s="10"/>
      <c r="DZ309" s="10"/>
      <c r="EA309" s="10"/>
      <c r="EB309" s="10"/>
      <c r="EC309" s="10"/>
      <c r="ED309" s="10"/>
      <c r="EE309" s="10"/>
      <c r="EJ309" s="10"/>
      <c r="EL309" s="10"/>
      <c r="EM309" s="10"/>
      <c r="EN309" s="10"/>
      <c r="EO309" s="10"/>
      <c r="EP309" s="10"/>
      <c r="EQ309" s="10"/>
      <c r="ER309" s="10"/>
      <c r="ES309" s="10"/>
      <c r="ET309" s="10"/>
      <c r="EU309" s="10"/>
      <c r="EV309" s="10"/>
      <c r="EW309" s="10"/>
      <c r="EX309" s="10"/>
      <c r="EZ309" s="10"/>
      <c r="FJ309" s="10"/>
      <c r="FK309" s="10"/>
      <c r="FQ309" s="10"/>
      <c r="FS309" s="10"/>
      <c r="FV309" s="10"/>
      <c r="FW309" s="10"/>
      <c r="FX309" s="10"/>
      <c r="FY309" s="10"/>
      <c r="GE309" s="10"/>
      <c r="GP309" s="10"/>
      <c r="GR309" s="10"/>
      <c r="GV309" s="10"/>
      <c r="GW309" s="10"/>
      <c r="GX309" s="10"/>
      <c r="GY309" s="10"/>
      <c r="HB309" s="10"/>
      <c r="HC309" s="10"/>
      <c r="HD309" s="10"/>
      <c r="HE309" s="10"/>
      <c r="HF309" s="10"/>
      <c r="HG309" s="10"/>
      <c r="HH309" s="10"/>
      <c r="HK309" s="10"/>
      <c r="HL309" s="10"/>
    </row>
    <row r="310" spans="33:220" x14ac:dyDescent="0.2">
      <c r="AG310" s="10"/>
      <c r="AH310" s="10"/>
      <c r="AI310" s="10"/>
      <c r="AJ310" s="10"/>
      <c r="AL310" s="10"/>
      <c r="AM310" s="10"/>
      <c r="AN310" s="11"/>
      <c r="AO310" s="11"/>
      <c r="AQ310" s="10"/>
      <c r="AR310" s="10"/>
      <c r="AS310" s="10"/>
      <c r="AT310" s="10"/>
      <c r="AU310" s="10"/>
      <c r="AW310" s="10"/>
      <c r="AX310" s="10"/>
      <c r="AY310" s="10"/>
      <c r="BC310" s="10"/>
      <c r="BD310" s="10"/>
      <c r="BP310" s="10"/>
      <c r="BR310" s="10"/>
      <c r="BS310" s="10"/>
      <c r="BT310" s="10"/>
      <c r="CK310" s="10"/>
      <c r="CL310" s="10"/>
      <c r="CM310" s="10"/>
      <c r="CN310" s="10"/>
      <c r="CO310" s="10"/>
      <c r="CP310" s="10"/>
      <c r="DJ310" s="10"/>
      <c r="DK310" s="10"/>
      <c r="DL310" s="10"/>
      <c r="DM310" s="10"/>
      <c r="DN310" s="10"/>
      <c r="DO310" s="10"/>
      <c r="DQ310" s="10"/>
      <c r="DR310" s="10"/>
      <c r="DS310" s="10"/>
      <c r="DT310" s="10"/>
      <c r="DU310" s="10"/>
      <c r="DV310" s="10"/>
      <c r="DW310" s="10"/>
      <c r="DX310" s="10"/>
      <c r="DY310" s="10"/>
      <c r="DZ310" s="10"/>
      <c r="EA310" s="10"/>
      <c r="EB310" s="10"/>
      <c r="EC310" s="10"/>
      <c r="ED310" s="10"/>
      <c r="EE310" s="10"/>
      <c r="EJ310" s="10"/>
      <c r="EL310" s="10"/>
      <c r="EM310" s="10"/>
      <c r="EN310" s="10"/>
      <c r="EO310" s="10"/>
      <c r="EP310" s="10"/>
      <c r="EQ310" s="10"/>
      <c r="ER310" s="10"/>
      <c r="ES310" s="10"/>
      <c r="ET310" s="10"/>
      <c r="EU310" s="10"/>
      <c r="EV310" s="10"/>
      <c r="EW310" s="10"/>
      <c r="EX310" s="10"/>
      <c r="EZ310" s="10"/>
      <c r="FJ310" s="10"/>
      <c r="FK310" s="10"/>
      <c r="FQ310" s="10"/>
      <c r="FS310" s="10"/>
      <c r="FV310" s="10"/>
      <c r="FW310" s="10"/>
      <c r="FX310" s="10"/>
      <c r="FY310" s="10"/>
      <c r="GE310" s="10"/>
      <c r="GP310" s="10"/>
      <c r="GR310" s="10"/>
      <c r="GV310" s="10"/>
      <c r="GW310" s="10"/>
      <c r="GX310" s="10"/>
      <c r="GY310" s="10"/>
      <c r="HB310" s="10"/>
      <c r="HC310" s="10"/>
      <c r="HD310" s="10"/>
      <c r="HE310" s="10"/>
      <c r="HF310" s="10"/>
      <c r="HG310" s="10"/>
      <c r="HH310" s="10"/>
      <c r="HK310" s="10"/>
      <c r="HL310" s="10"/>
    </row>
    <row r="311" spans="33:220" x14ac:dyDescent="0.2">
      <c r="AG311" s="10"/>
      <c r="AH311" s="10"/>
      <c r="AI311" s="10"/>
      <c r="AJ311" s="10"/>
      <c r="AL311" s="10"/>
      <c r="AM311" s="10"/>
      <c r="AN311" s="11"/>
      <c r="AO311" s="11"/>
      <c r="AQ311" s="10"/>
      <c r="AR311" s="10"/>
      <c r="AS311" s="10"/>
      <c r="AT311" s="10"/>
      <c r="AU311" s="10"/>
      <c r="AW311" s="10"/>
      <c r="AX311" s="10"/>
      <c r="AY311" s="10"/>
      <c r="BC311" s="10"/>
      <c r="BD311" s="10"/>
      <c r="BP311" s="10"/>
      <c r="BR311" s="10"/>
      <c r="BS311" s="10"/>
      <c r="BT311" s="10"/>
      <c r="CK311" s="10"/>
      <c r="CL311" s="10"/>
      <c r="CM311" s="10"/>
      <c r="CN311" s="10"/>
      <c r="CO311" s="10"/>
      <c r="CP311" s="10"/>
      <c r="DJ311" s="10"/>
      <c r="DK311" s="10"/>
      <c r="DL311" s="10"/>
      <c r="DM311" s="10"/>
      <c r="DN311" s="10"/>
      <c r="DO311" s="10"/>
      <c r="DQ311" s="10"/>
      <c r="DR311" s="10"/>
      <c r="DS311" s="10"/>
      <c r="DT311" s="10"/>
      <c r="DU311" s="10"/>
      <c r="DV311" s="10"/>
      <c r="DW311" s="10"/>
      <c r="DX311" s="10"/>
      <c r="DY311" s="10"/>
      <c r="DZ311" s="10"/>
      <c r="EA311" s="10"/>
      <c r="EB311" s="10"/>
      <c r="EC311" s="10"/>
      <c r="ED311" s="10"/>
      <c r="EE311" s="10"/>
      <c r="EJ311" s="10"/>
      <c r="EL311" s="10"/>
      <c r="EM311" s="10"/>
      <c r="EN311" s="10"/>
      <c r="EO311" s="10"/>
      <c r="EP311" s="10"/>
      <c r="EQ311" s="10"/>
      <c r="ER311" s="10"/>
      <c r="ES311" s="10"/>
      <c r="ET311" s="10"/>
      <c r="EU311" s="10"/>
      <c r="EV311" s="10"/>
      <c r="EW311" s="10"/>
      <c r="EX311" s="10"/>
      <c r="EZ311" s="10"/>
      <c r="FJ311" s="10"/>
      <c r="FK311" s="10"/>
      <c r="FQ311" s="10"/>
      <c r="FS311" s="10"/>
      <c r="FV311" s="10"/>
      <c r="FW311" s="10"/>
      <c r="FX311" s="10"/>
      <c r="FY311" s="10"/>
      <c r="GE311" s="10"/>
      <c r="GP311" s="10"/>
      <c r="GR311" s="10"/>
      <c r="GV311" s="10"/>
      <c r="GW311" s="10"/>
      <c r="GX311" s="10"/>
      <c r="GY311" s="10"/>
      <c r="HB311" s="10"/>
      <c r="HC311" s="10"/>
      <c r="HD311" s="10"/>
      <c r="HE311" s="10"/>
      <c r="HF311" s="10"/>
      <c r="HG311" s="10"/>
      <c r="HH311" s="10"/>
      <c r="HK311" s="10"/>
      <c r="HL311" s="10"/>
    </row>
    <row r="312" spans="33:220" x14ac:dyDescent="0.2">
      <c r="AG312" s="10"/>
      <c r="AH312" s="10"/>
      <c r="AI312" s="10"/>
      <c r="AJ312" s="10"/>
      <c r="AL312" s="10"/>
      <c r="AM312" s="10"/>
      <c r="AN312" s="11"/>
      <c r="AO312" s="11"/>
      <c r="AQ312" s="10"/>
      <c r="AR312" s="10"/>
      <c r="AS312" s="10"/>
      <c r="AT312" s="10"/>
      <c r="AU312" s="10"/>
      <c r="AW312" s="10"/>
      <c r="AX312" s="10"/>
      <c r="AY312" s="10"/>
      <c r="BC312" s="10"/>
      <c r="BD312" s="10"/>
      <c r="BP312" s="10"/>
      <c r="BR312" s="10"/>
      <c r="BS312" s="10"/>
      <c r="BT312" s="10"/>
      <c r="CK312" s="10"/>
      <c r="CL312" s="10"/>
      <c r="CM312" s="10"/>
      <c r="CN312" s="10"/>
      <c r="CO312" s="10"/>
      <c r="CP312" s="10"/>
      <c r="DJ312" s="10"/>
      <c r="DK312" s="10"/>
      <c r="DL312" s="10"/>
      <c r="DM312" s="10"/>
      <c r="DN312" s="10"/>
      <c r="DO312" s="10"/>
      <c r="DQ312" s="10"/>
      <c r="DR312" s="10"/>
      <c r="DS312" s="10"/>
      <c r="DT312" s="10"/>
      <c r="DU312" s="10"/>
      <c r="DV312" s="10"/>
      <c r="DW312" s="10"/>
      <c r="DX312" s="10"/>
      <c r="DY312" s="10"/>
      <c r="DZ312" s="10"/>
      <c r="EA312" s="10"/>
      <c r="EB312" s="10"/>
      <c r="EC312" s="10"/>
      <c r="ED312" s="10"/>
      <c r="EE312" s="10"/>
      <c r="EJ312" s="10"/>
      <c r="EL312" s="10"/>
      <c r="EM312" s="10"/>
      <c r="EN312" s="10"/>
      <c r="EO312" s="10"/>
      <c r="EP312" s="10"/>
      <c r="EQ312" s="10"/>
      <c r="ER312" s="10"/>
      <c r="ES312" s="10"/>
      <c r="ET312" s="10"/>
      <c r="EU312" s="10"/>
      <c r="EV312" s="10"/>
      <c r="EW312" s="10"/>
      <c r="EX312" s="10"/>
      <c r="EZ312" s="10"/>
      <c r="FJ312" s="10"/>
      <c r="FK312" s="10"/>
      <c r="FQ312" s="10"/>
      <c r="FS312" s="10"/>
      <c r="FV312" s="10"/>
      <c r="FW312" s="10"/>
      <c r="FX312" s="10"/>
      <c r="FY312" s="10"/>
      <c r="GE312" s="10"/>
      <c r="GP312" s="10"/>
      <c r="GR312" s="10"/>
      <c r="GV312" s="10"/>
      <c r="GW312" s="10"/>
      <c r="GX312" s="10"/>
      <c r="GY312" s="10"/>
      <c r="HB312" s="10"/>
      <c r="HC312" s="10"/>
      <c r="HD312" s="10"/>
      <c r="HE312" s="10"/>
      <c r="HF312" s="10"/>
      <c r="HG312" s="10"/>
      <c r="HH312" s="10"/>
      <c r="HK312" s="10"/>
      <c r="HL312" s="10"/>
    </row>
    <row r="313" spans="33:220" x14ac:dyDescent="0.2">
      <c r="AG313" s="10"/>
      <c r="AH313" s="10"/>
      <c r="AI313" s="10"/>
      <c r="AJ313" s="10"/>
      <c r="AL313" s="10"/>
      <c r="AM313" s="10"/>
      <c r="AN313" s="11"/>
      <c r="AO313" s="11"/>
      <c r="AQ313" s="10"/>
      <c r="AR313" s="10"/>
      <c r="AS313" s="10"/>
      <c r="AT313" s="10"/>
      <c r="AU313" s="10"/>
      <c r="AW313" s="10"/>
      <c r="AX313" s="10"/>
      <c r="AY313" s="10"/>
      <c r="BC313" s="10"/>
      <c r="BD313" s="10"/>
      <c r="BP313" s="10"/>
      <c r="BR313" s="10"/>
      <c r="BS313" s="10"/>
      <c r="BT313" s="10"/>
      <c r="CK313" s="10"/>
      <c r="CL313" s="10"/>
      <c r="CM313" s="10"/>
      <c r="CN313" s="10"/>
      <c r="CO313" s="10"/>
      <c r="CP313" s="10"/>
      <c r="DJ313" s="10"/>
      <c r="DK313" s="10"/>
      <c r="DL313" s="10"/>
      <c r="DM313" s="10"/>
      <c r="DN313" s="10"/>
      <c r="DO313" s="10"/>
      <c r="DQ313" s="10"/>
      <c r="DR313" s="10"/>
      <c r="DS313" s="10"/>
      <c r="DT313" s="10"/>
      <c r="DU313" s="10"/>
      <c r="DV313" s="10"/>
      <c r="DW313" s="10"/>
      <c r="DX313" s="10"/>
      <c r="DY313" s="10"/>
      <c r="DZ313" s="10"/>
      <c r="EA313" s="10"/>
      <c r="EB313" s="10"/>
      <c r="EC313" s="10"/>
      <c r="ED313" s="10"/>
      <c r="EE313" s="10"/>
      <c r="EJ313" s="10"/>
      <c r="EL313" s="10"/>
      <c r="EM313" s="10"/>
      <c r="EN313" s="10"/>
      <c r="EO313" s="10"/>
      <c r="EP313" s="10"/>
      <c r="EQ313" s="10"/>
      <c r="ER313" s="10"/>
      <c r="ES313" s="10"/>
      <c r="ET313" s="10"/>
      <c r="EU313" s="10"/>
      <c r="EV313" s="10"/>
      <c r="EW313" s="10"/>
      <c r="EX313" s="10"/>
      <c r="EZ313" s="10"/>
      <c r="FJ313" s="10"/>
      <c r="FK313" s="10"/>
      <c r="FQ313" s="10"/>
      <c r="FS313" s="10"/>
      <c r="FV313" s="10"/>
      <c r="FW313" s="10"/>
      <c r="FX313" s="10"/>
      <c r="FY313" s="10"/>
      <c r="GE313" s="10"/>
      <c r="GP313" s="10"/>
      <c r="GR313" s="10"/>
      <c r="GV313" s="10"/>
      <c r="GW313" s="10"/>
      <c r="GX313" s="10"/>
      <c r="GY313" s="10"/>
      <c r="HB313" s="10"/>
      <c r="HC313" s="10"/>
      <c r="HD313" s="10"/>
      <c r="HE313" s="10"/>
      <c r="HF313" s="10"/>
      <c r="HG313" s="10"/>
      <c r="HH313" s="10"/>
      <c r="HK313" s="10"/>
      <c r="HL313" s="10"/>
    </row>
    <row r="314" spans="33:220" x14ac:dyDescent="0.2">
      <c r="AG314" s="10"/>
      <c r="AH314" s="10"/>
      <c r="AI314" s="10"/>
      <c r="AJ314" s="10"/>
      <c r="AL314" s="10"/>
      <c r="AM314" s="10"/>
      <c r="AN314" s="11"/>
      <c r="AO314" s="11"/>
      <c r="AQ314" s="10"/>
      <c r="AR314" s="10"/>
      <c r="AS314" s="10"/>
      <c r="AT314" s="10"/>
      <c r="AU314" s="10"/>
      <c r="AW314" s="10"/>
      <c r="AX314" s="10"/>
      <c r="AY314" s="10"/>
      <c r="BC314" s="10"/>
      <c r="BD314" s="10"/>
      <c r="BP314" s="10"/>
      <c r="BR314" s="10"/>
      <c r="BS314" s="10"/>
      <c r="BT314" s="10"/>
      <c r="CK314" s="10"/>
      <c r="CL314" s="10"/>
      <c r="CM314" s="10"/>
      <c r="CN314" s="10"/>
      <c r="CO314" s="10"/>
      <c r="CP314" s="10"/>
      <c r="DJ314" s="10"/>
      <c r="DK314" s="10"/>
      <c r="DL314" s="10"/>
      <c r="DM314" s="10"/>
      <c r="DN314" s="10"/>
      <c r="DO314" s="10"/>
      <c r="DQ314" s="10"/>
      <c r="DR314" s="10"/>
      <c r="DS314" s="10"/>
      <c r="DT314" s="10"/>
      <c r="DU314" s="10"/>
      <c r="DV314" s="10"/>
      <c r="DW314" s="10"/>
      <c r="DX314" s="10"/>
      <c r="DY314" s="10"/>
      <c r="DZ314" s="10"/>
      <c r="EA314" s="10"/>
      <c r="EB314" s="10"/>
      <c r="EC314" s="10"/>
      <c r="ED314" s="10"/>
      <c r="EE314" s="10"/>
      <c r="EJ314" s="10"/>
      <c r="EL314" s="10"/>
      <c r="EM314" s="10"/>
      <c r="EN314" s="10"/>
      <c r="EO314" s="10"/>
      <c r="EP314" s="10"/>
      <c r="EQ314" s="10"/>
      <c r="ER314" s="10"/>
      <c r="ES314" s="10"/>
      <c r="ET314" s="10"/>
      <c r="EU314" s="10"/>
      <c r="EV314" s="10"/>
      <c r="EW314" s="10"/>
      <c r="EX314" s="10"/>
      <c r="EZ314" s="10"/>
      <c r="FJ314" s="10"/>
      <c r="FK314" s="10"/>
      <c r="FQ314" s="10"/>
      <c r="FS314" s="10"/>
      <c r="FV314" s="10"/>
      <c r="FW314" s="10"/>
      <c r="FX314" s="10"/>
      <c r="FY314" s="10"/>
      <c r="GE314" s="10"/>
      <c r="GP314" s="10"/>
      <c r="GR314" s="10"/>
      <c r="GV314" s="10"/>
      <c r="GW314" s="10"/>
      <c r="GX314" s="10"/>
      <c r="GY314" s="10"/>
      <c r="HB314" s="10"/>
      <c r="HC314" s="10"/>
      <c r="HD314" s="10"/>
      <c r="HE314" s="10"/>
      <c r="HF314" s="10"/>
      <c r="HG314" s="10"/>
      <c r="HH314" s="10"/>
      <c r="HK314" s="10"/>
      <c r="HL314" s="10"/>
    </row>
    <row r="315" spans="33:220" x14ac:dyDescent="0.2">
      <c r="AG315" s="10"/>
      <c r="AH315" s="10"/>
      <c r="AI315" s="10"/>
      <c r="AJ315" s="10"/>
      <c r="AL315" s="10"/>
      <c r="AM315" s="10"/>
      <c r="AN315" s="11"/>
      <c r="AO315" s="11"/>
      <c r="AQ315" s="10"/>
      <c r="AR315" s="10"/>
      <c r="AS315" s="10"/>
      <c r="AT315" s="10"/>
      <c r="AU315" s="10"/>
      <c r="AW315" s="10"/>
      <c r="AX315" s="10"/>
      <c r="AY315" s="10"/>
      <c r="BC315" s="10"/>
      <c r="BD315" s="10"/>
      <c r="BP315" s="10"/>
      <c r="BR315" s="10"/>
      <c r="BS315" s="10"/>
      <c r="BT315" s="10"/>
      <c r="CK315" s="10"/>
      <c r="CL315" s="10"/>
      <c r="CM315" s="10"/>
      <c r="CN315" s="10"/>
      <c r="CO315" s="10"/>
      <c r="CP315" s="10"/>
      <c r="DJ315" s="10"/>
      <c r="DK315" s="10"/>
      <c r="DL315" s="10"/>
      <c r="DM315" s="10"/>
      <c r="DN315" s="10"/>
      <c r="DO315" s="10"/>
      <c r="DQ315" s="10"/>
      <c r="DR315" s="10"/>
      <c r="DS315" s="10"/>
      <c r="DT315" s="10"/>
      <c r="DU315" s="10"/>
      <c r="DV315" s="10"/>
      <c r="DW315" s="10"/>
      <c r="DX315" s="10"/>
      <c r="DY315" s="10"/>
      <c r="DZ315" s="10"/>
      <c r="EA315" s="10"/>
      <c r="EB315" s="10"/>
      <c r="EC315" s="10"/>
      <c r="ED315" s="10"/>
      <c r="EE315" s="10"/>
      <c r="EJ315" s="10"/>
      <c r="EL315" s="10"/>
      <c r="EM315" s="10"/>
      <c r="EN315" s="10"/>
      <c r="EO315" s="10"/>
      <c r="EP315" s="10"/>
      <c r="EQ315" s="10"/>
      <c r="ER315" s="10"/>
      <c r="ES315" s="10"/>
      <c r="ET315" s="10"/>
      <c r="EU315" s="10"/>
      <c r="EV315" s="10"/>
      <c r="EW315" s="10"/>
      <c r="EX315" s="10"/>
      <c r="EZ315" s="10"/>
      <c r="FJ315" s="10"/>
      <c r="FK315" s="10"/>
      <c r="FQ315" s="10"/>
      <c r="FS315" s="10"/>
      <c r="FV315" s="10"/>
      <c r="FW315" s="10"/>
      <c r="FX315" s="10"/>
      <c r="FY315" s="10"/>
      <c r="GE315" s="10"/>
      <c r="GP315" s="10"/>
      <c r="GR315" s="10"/>
      <c r="GV315" s="10"/>
      <c r="GW315" s="10"/>
      <c r="GX315" s="10"/>
      <c r="GY315" s="10"/>
      <c r="HB315" s="10"/>
      <c r="HC315" s="10"/>
      <c r="HD315" s="10"/>
      <c r="HE315" s="10"/>
      <c r="HF315" s="10"/>
      <c r="HG315" s="10"/>
      <c r="HH315" s="10"/>
      <c r="HK315" s="10"/>
      <c r="HL315" s="10"/>
    </row>
    <row r="316" spans="33:220" x14ac:dyDescent="0.2">
      <c r="AG316" s="10"/>
      <c r="AH316" s="10"/>
      <c r="AI316" s="10"/>
      <c r="AJ316" s="10"/>
      <c r="AL316" s="10"/>
      <c r="AM316" s="10"/>
      <c r="AN316" s="11"/>
      <c r="AO316" s="11"/>
      <c r="AQ316" s="10"/>
      <c r="AR316" s="10"/>
      <c r="AS316" s="10"/>
      <c r="AT316" s="10"/>
      <c r="AU316" s="10"/>
      <c r="AW316" s="10"/>
      <c r="AX316" s="10"/>
      <c r="AY316" s="10"/>
      <c r="BC316" s="10"/>
      <c r="BD316" s="10"/>
      <c r="BP316" s="10"/>
      <c r="BR316" s="10"/>
      <c r="BS316" s="10"/>
      <c r="BT316" s="10"/>
      <c r="CK316" s="10"/>
      <c r="CL316" s="10"/>
      <c r="CM316" s="10"/>
      <c r="CN316" s="10"/>
      <c r="CO316" s="10"/>
      <c r="CP316" s="10"/>
      <c r="DJ316" s="10"/>
      <c r="DK316" s="10"/>
      <c r="DL316" s="10"/>
      <c r="DM316" s="10"/>
      <c r="DN316" s="10"/>
      <c r="DO316" s="10"/>
      <c r="DQ316" s="10"/>
      <c r="DR316" s="10"/>
      <c r="DS316" s="10"/>
      <c r="DT316" s="10"/>
      <c r="DU316" s="10"/>
      <c r="DV316" s="10"/>
      <c r="DW316" s="10"/>
      <c r="DX316" s="10"/>
      <c r="DY316" s="10"/>
      <c r="DZ316" s="10"/>
      <c r="EA316" s="10"/>
      <c r="EB316" s="10"/>
      <c r="EC316" s="10"/>
      <c r="ED316" s="10"/>
      <c r="EE316" s="10"/>
      <c r="EJ316" s="10"/>
      <c r="EL316" s="10"/>
      <c r="EM316" s="10"/>
      <c r="EN316" s="10"/>
      <c r="EO316" s="10"/>
      <c r="EP316" s="10"/>
      <c r="EQ316" s="10"/>
      <c r="ER316" s="10"/>
      <c r="ES316" s="10"/>
      <c r="ET316" s="10"/>
      <c r="EU316" s="10"/>
      <c r="EV316" s="10"/>
      <c r="EW316" s="10"/>
      <c r="EX316" s="10"/>
      <c r="EZ316" s="10"/>
      <c r="FJ316" s="10"/>
      <c r="FK316" s="10"/>
      <c r="FQ316" s="10"/>
      <c r="FS316" s="10"/>
      <c r="FV316" s="10"/>
      <c r="FW316" s="10"/>
      <c r="FX316" s="10"/>
      <c r="FY316" s="10"/>
      <c r="GE316" s="10"/>
      <c r="GP316" s="10"/>
      <c r="GR316" s="10"/>
      <c r="GV316" s="10"/>
      <c r="GW316" s="10"/>
      <c r="GX316" s="10"/>
      <c r="GY316" s="10"/>
      <c r="HB316" s="10"/>
      <c r="HC316" s="10"/>
      <c r="HD316" s="10"/>
      <c r="HE316" s="10"/>
      <c r="HF316" s="10"/>
      <c r="HG316" s="10"/>
      <c r="HH316" s="10"/>
      <c r="HK316" s="10"/>
      <c r="HL316" s="10"/>
    </row>
    <row r="317" spans="33:220" x14ac:dyDescent="0.2">
      <c r="AG317" s="10"/>
      <c r="AH317" s="10"/>
      <c r="AI317" s="10"/>
      <c r="AJ317" s="10"/>
      <c r="AL317" s="10"/>
      <c r="AM317" s="10"/>
      <c r="AN317" s="11"/>
      <c r="AO317" s="11"/>
      <c r="AQ317" s="10"/>
      <c r="AR317" s="10"/>
      <c r="AS317" s="10"/>
      <c r="AT317" s="10"/>
      <c r="AU317" s="10"/>
      <c r="AW317" s="10"/>
      <c r="AX317" s="10"/>
      <c r="AY317" s="10"/>
      <c r="BC317" s="10"/>
      <c r="BD317" s="10"/>
      <c r="BP317" s="10"/>
      <c r="BR317" s="10"/>
      <c r="BS317" s="10"/>
      <c r="BT317" s="10"/>
      <c r="CK317" s="10"/>
      <c r="CL317" s="10"/>
      <c r="CM317" s="10"/>
      <c r="CN317" s="10"/>
      <c r="CO317" s="10"/>
      <c r="CP317" s="10"/>
      <c r="DJ317" s="10"/>
      <c r="DK317" s="10"/>
      <c r="DL317" s="10"/>
      <c r="DM317" s="10"/>
      <c r="DN317" s="10"/>
      <c r="DO317" s="10"/>
      <c r="DQ317" s="10"/>
      <c r="DR317" s="10"/>
      <c r="DS317" s="10"/>
      <c r="DT317" s="10"/>
      <c r="DU317" s="10"/>
      <c r="DV317" s="10"/>
      <c r="DW317" s="10"/>
      <c r="DX317" s="10"/>
      <c r="DY317" s="10"/>
      <c r="DZ317" s="10"/>
      <c r="EA317" s="10"/>
      <c r="EB317" s="10"/>
      <c r="EC317" s="10"/>
      <c r="ED317" s="10"/>
      <c r="EE317" s="10"/>
      <c r="EJ317" s="10"/>
      <c r="EL317" s="10"/>
      <c r="EM317" s="10"/>
      <c r="EN317" s="10"/>
      <c r="EO317" s="10"/>
      <c r="EP317" s="10"/>
      <c r="EQ317" s="10"/>
      <c r="ER317" s="10"/>
      <c r="ES317" s="10"/>
      <c r="ET317" s="10"/>
      <c r="EU317" s="10"/>
      <c r="EV317" s="10"/>
      <c r="EW317" s="10"/>
      <c r="EX317" s="10"/>
      <c r="EZ317" s="10"/>
      <c r="FJ317" s="10"/>
      <c r="FK317" s="10"/>
      <c r="FQ317" s="10"/>
      <c r="FS317" s="10"/>
      <c r="FV317" s="10"/>
      <c r="FW317" s="10"/>
      <c r="FX317" s="10"/>
      <c r="FY317" s="10"/>
      <c r="GE317" s="10"/>
      <c r="GP317" s="10"/>
      <c r="GR317" s="10"/>
      <c r="GV317" s="10"/>
      <c r="GW317" s="10"/>
      <c r="GX317" s="10"/>
      <c r="GY317" s="10"/>
      <c r="HB317" s="10"/>
      <c r="HC317" s="10"/>
      <c r="HD317" s="10"/>
      <c r="HE317" s="10"/>
      <c r="HF317" s="10"/>
      <c r="HG317" s="10"/>
      <c r="HH317" s="10"/>
      <c r="HK317" s="10"/>
      <c r="HL317" s="10"/>
    </row>
    <row r="318" spans="33:220" x14ac:dyDescent="0.2">
      <c r="AG318" s="10"/>
      <c r="AH318" s="10"/>
      <c r="AI318" s="10"/>
      <c r="AJ318" s="10"/>
      <c r="AL318" s="10"/>
      <c r="AM318" s="10"/>
      <c r="AN318" s="11"/>
      <c r="AO318" s="11"/>
      <c r="AQ318" s="10"/>
      <c r="AR318" s="10"/>
      <c r="AS318" s="10"/>
      <c r="AT318" s="10"/>
      <c r="AU318" s="10"/>
      <c r="AW318" s="10"/>
      <c r="AX318" s="10"/>
      <c r="AY318" s="10"/>
      <c r="BC318" s="10"/>
      <c r="BD318" s="10"/>
      <c r="BP318" s="10"/>
      <c r="BR318" s="10"/>
      <c r="BS318" s="10"/>
      <c r="BT318" s="10"/>
      <c r="CK318" s="10"/>
      <c r="CL318" s="10"/>
      <c r="CM318" s="10"/>
      <c r="CN318" s="10"/>
      <c r="CO318" s="10"/>
      <c r="CP318" s="10"/>
      <c r="DJ318" s="10"/>
      <c r="DK318" s="10"/>
      <c r="DL318" s="10"/>
      <c r="DM318" s="10"/>
      <c r="DN318" s="10"/>
      <c r="DO318" s="10"/>
      <c r="DQ318" s="10"/>
      <c r="DR318" s="10"/>
      <c r="DS318" s="10"/>
      <c r="DT318" s="10"/>
      <c r="DU318" s="10"/>
      <c r="DV318" s="10"/>
      <c r="DW318" s="10"/>
      <c r="DX318" s="10"/>
      <c r="DY318" s="10"/>
      <c r="DZ318" s="10"/>
      <c r="EA318" s="10"/>
      <c r="EB318" s="10"/>
      <c r="EC318" s="10"/>
      <c r="ED318" s="10"/>
      <c r="EE318" s="10"/>
      <c r="EJ318" s="10"/>
      <c r="EL318" s="10"/>
      <c r="EM318" s="10"/>
      <c r="EN318" s="10"/>
      <c r="EO318" s="10"/>
      <c r="EP318" s="10"/>
      <c r="EQ318" s="10"/>
      <c r="ER318" s="10"/>
      <c r="ES318" s="10"/>
      <c r="ET318" s="10"/>
      <c r="EU318" s="10"/>
      <c r="EV318" s="10"/>
      <c r="EW318" s="10"/>
      <c r="EX318" s="10"/>
      <c r="EZ318" s="10"/>
      <c r="FJ318" s="10"/>
      <c r="FK318" s="10"/>
      <c r="FQ318" s="10"/>
      <c r="FS318" s="10"/>
      <c r="FV318" s="10"/>
      <c r="FW318" s="10"/>
      <c r="FX318" s="10"/>
      <c r="FY318" s="10"/>
      <c r="GE318" s="10"/>
      <c r="GP318" s="10"/>
      <c r="GR318" s="10"/>
      <c r="GV318" s="10"/>
      <c r="GW318" s="10"/>
      <c r="GX318" s="10"/>
      <c r="GY318" s="10"/>
      <c r="HB318" s="10"/>
      <c r="HC318" s="10"/>
      <c r="HD318" s="10"/>
      <c r="HE318" s="10"/>
      <c r="HF318" s="10"/>
      <c r="HG318" s="10"/>
      <c r="HH318" s="10"/>
      <c r="HK318" s="10"/>
      <c r="HL318" s="10"/>
    </row>
    <row r="319" spans="33:220" x14ac:dyDescent="0.2">
      <c r="AG319" s="10"/>
      <c r="AH319" s="10"/>
      <c r="AI319" s="10"/>
      <c r="AJ319" s="10"/>
      <c r="AL319" s="10"/>
      <c r="AM319" s="10"/>
      <c r="AN319" s="11"/>
      <c r="AO319" s="11"/>
      <c r="AQ319" s="10"/>
      <c r="AR319" s="10"/>
      <c r="AS319" s="10"/>
      <c r="AT319" s="10"/>
      <c r="AU319" s="10"/>
      <c r="AW319" s="10"/>
      <c r="AX319" s="10"/>
      <c r="AY319" s="10"/>
      <c r="BC319" s="10"/>
      <c r="BD319" s="10"/>
      <c r="BP319" s="10"/>
      <c r="BR319" s="10"/>
      <c r="BS319" s="10"/>
      <c r="BT319" s="10"/>
      <c r="CK319" s="10"/>
      <c r="CL319" s="10"/>
      <c r="CM319" s="10"/>
      <c r="CN319" s="10"/>
      <c r="CO319" s="10"/>
      <c r="CP319" s="10"/>
      <c r="DJ319" s="10"/>
      <c r="DK319" s="10"/>
      <c r="DL319" s="10"/>
      <c r="DM319" s="10"/>
      <c r="DN319" s="10"/>
      <c r="DO319" s="10"/>
      <c r="DQ319" s="10"/>
      <c r="DR319" s="10"/>
      <c r="DS319" s="10"/>
      <c r="DT319" s="10"/>
      <c r="DU319" s="10"/>
      <c r="DV319" s="10"/>
      <c r="DW319" s="10"/>
      <c r="DX319" s="10"/>
      <c r="DY319" s="10"/>
      <c r="DZ319" s="10"/>
      <c r="EA319" s="10"/>
      <c r="EB319" s="10"/>
      <c r="EC319" s="10"/>
      <c r="ED319" s="10"/>
      <c r="EE319" s="10"/>
      <c r="EJ319" s="10"/>
      <c r="EL319" s="10"/>
      <c r="EM319" s="10"/>
      <c r="EN319" s="10"/>
      <c r="EO319" s="10"/>
      <c r="EP319" s="10"/>
      <c r="EQ319" s="10"/>
      <c r="ER319" s="10"/>
      <c r="ES319" s="10"/>
      <c r="ET319" s="10"/>
      <c r="EU319" s="10"/>
      <c r="EV319" s="10"/>
      <c r="EW319" s="10"/>
      <c r="EX319" s="10"/>
      <c r="EZ319" s="10"/>
      <c r="FJ319" s="10"/>
      <c r="FK319" s="10"/>
      <c r="FQ319" s="10"/>
      <c r="FS319" s="10"/>
      <c r="FV319" s="10"/>
      <c r="FW319" s="10"/>
      <c r="FX319" s="10"/>
      <c r="FY319" s="10"/>
      <c r="GE319" s="10"/>
      <c r="GP319" s="10"/>
      <c r="GR319" s="10"/>
      <c r="GV319" s="10"/>
      <c r="GW319" s="10"/>
      <c r="GX319" s="10"/>
      <c r="GY319" s="10"/>
      <c r="HB319" s="10"/>
      <c r="HC319" s="10"/>
      <c r="HD319" s="10"/>
      <c r="HE319" s="10"/>
      <c r="HF319" s="10"/>
      <c r="HG319" s="10"/>
      <c r="HH319" s="10"/>
      <c r="HK319" s="10"/>
      <c r="HL319" s="10"/>
    </row>
    <row r="320" spans="33:220" x14ac:dyDescent="0.2">
      <c r="AG320" s="10"/>
      <c r="AH320" s="10"/>
      <c r="AI320" s="10"/>
      <c r="AJ320" s="10"/>
      <c r="AL320" s="10"/>
      <c r="AM320" s="10"/>
      <c r="AN320" s="11"/>
      <c r="AO320" s="11"/>
      <c r="AQ320" s="10"/>
      <c r="AR320" s="10"/>
      <c r="AS320" s="10"/>
      <c r="AT320" s="10"/>
      <c r="AU320" s="10"/>
      <c r="AW320" s="10"/>
      <c r="AX320" s="10"/>
      <c r="AY320" s="10"/>
      <c r="BC320" s="10"/>
      <c r="BD320" s="10"/>
      <c r="BP320" s="10"/>
      <c r="BR320" s="10"/>
      <c r="BS320" s="10"/>
      <c r="BT320" s="10"/>
      <c r="CK320" s="10"/>
      <c r="CL320" s="10"/>
      <c r="CM320" s="10"/>
      <c r="CN320" s="10"/>
      <c r="CO320" s="10"/>
      <c r="CP320" s="10"/>
      <c r="DJ320" s="10"/>
      <c r="DK320" s="10"/>
      <c r="DL320" s="10"/>
      <c r="DM320" s="10"/>
      <c r="DN320" s="10"/>
      <c r="DO320" s="10"/>
      <c r="DQ320" s="10"/>
      <c r="DR320" s="10"/>
      <c r="DS320" s="10"/>
      <c r="DT320" s="10"/>
      <c r="DU320" s="10"/>
      <c r="DV320" s="10"/>
      <c r="DW320" s="10"/>
      <c r="DX320" s="10"/>
      <c r="DY320" s="10"/>
      <c r="DZ320" s="10"/>
      <c r="EA320" s="10"/>
      <c r="EB320" s="10"/>
      <c r="EC320" s="10"/>
      <c r="ED320" s="10"/>
      <c r="EE320" s="10"/>
      <c r="EJ320" s="10"/>
      <c r="EL320" s="10"/>
      <c r="EM320" s="10"/>
      <c r="EN320" s="10"/>
      <c r="EO320" s="10"/>
      <c r="EP320" s="10"/>
      <c r="EQ320" s="10"/>
      <c r="ER320" s="10"/>
      <c r="ES320" s="10"/>
      <c r="ET320" s="10"/>
      <c r="EU320" s="10"/>
      <c r="EV320" s="10"/>
      <c r="EW320" s="10"/>
      <c r="EX320" s="10"/>
      <c r="EZ320" s="10"/>
      <c r="FJ320" s="10"/>
      <c r="FK320" s="10"/>
      <c r="FQ320" s="10"/>
      <c r="FS320" s="10"/>
      <c r="FV320" s="10"/>
      <c r="FW320" s="10"/>
      <c r="FX320" s="10"/>
      <c r="FY320" s="10"/>
      <c r="GE320" s="10"/>
      <c r="GP320" s="10"/>
      <c r="GR320" s="10"/>
      <c r="GV320" s="10"/>
      <c r="GW320" s="10"/>
      <c r="GX320" s="10"/>
      <c r="GY320" s="10"/>
      <c r="HB320" s="10"/>
      <c r="HC320" s="10"/>
      <c r="HD320" s="10"/>
      <c r="HE320" s="10"/>
      <c r="HF320" s="10"/>
      <c r="HG320" s="10"/>
      <c r="HH320" s="10"/>
      <c r="HK320" s="10"/>
      <c r="HL320" s="10"/>
    </row>
    <row r="321" spans="33:220" x14ac:dyDescent="0.2">
      <c r="AG321" s="10"/>
      <c r="AH321" s="10"/>
      <c r="AI321" s="10"/>
      <c r="AJ321" s="10"/>
      <c r="AL321" s="10"/>
      <c r="AM321" s="10"/>
      <c r="AN321" s="11"/>
      <c r="AO321" s="11"/>
      <c r="AQ321" s="10"/>
      <c r="AR321" s="10"/>
      <c r="AS321" s="10"/>
      <c r="AT321" s="10"/>
      <c r="AU321" s="10"/>
      <c r="AW321" s="10"/>
      <c r="AX321" s="10"/>
      <c r="AY321" s="10"/>
      <c r="BC321" s="10"/>
      <c r="BD321" s="10"/>
      <c r="BP321" s="10"/>
      <c r="BR321" s="10"/>
      <c r="BS321" s="10"/>
      <c r="BT321" s="10"/>
      <c r="CK321" s="10"/>
      <c r="CL321" s="10"/>
      <c r="CM321" s="10"/>
      <c r="CN321" s="10"/>
      <c r="CO321" s="10"/>
      <c r="CP321" s="10"/>
      <c r="DJ321" s="10"/>
      <c r="DK321" s="10"/>
      <c r="DL321" s="10"/>
      <c r="DM321" s="10"/>
      <c r="DN321" s="10"/>
      <c r="DO321" s="10"/>
      <c r="DQ321" s="10"/>
      <c r="DR321" s="10"/>
      <c r="DS321" s="10"/>
      <c r="DT321" s="10"/>
      <c r="DU321" s="10"/>
      <c r="DV321" s="10"/>
      <c r="DW321" s="10"/>
      <c r="DX321" s="10"/>
      <c r="DY321" s="10"/>
      <c r="DZ321" s="10"/>
      <c r="EA321" s="10"/>
      <c r="EB321" s="10"/>
      <c r="EC321" s="10"/>
      <c r="ED321" s="10"/>
      <c r="EE321" s="10"/>
      <c r="EJ321" s="10"/>
      <c r="EL321" s="10"/>
      <c r="EM321" s="10"/>
      <c r="EN321" s="10"/>
      <c r="EO321" s="10"/>
      <c r="EP321" s="10"/>
      <c r="EQ321" s="10"/>
      <c r="ER321" s="10"/>
      <c r="ES321" s="10"/>
      <c r="ET321" s="10"/>
      <c r="EU321" s="10"/>
      <c r="EV321" s="10"/>
      <c r="EW321" s="10"/>
      <c r="EX321" s="10"/>
      <c r="EZ321" s="10"/>
      <c r="FJ321" s="10"/>
      <c r="FK321" s="10"/>
      <c r="FQ321" s="10"/>
      <c r="FS321" s="10"/>
      <c r="FV321" s="10"/>
      <c r="FW321" s="10"/>
      <c r="FX321" s="10"/>
      <c r="FY321" s="10"/>
      <c r="GE321" s="10"/>
      <c r="GP321" s="10"/>
      <c r="GR321" s="10"/>
      <c r="GV321" s="10"/>
      <c r="GW321" s="10"/>
      <c r="GX321" s="10"/>
      <c r="GY321" s="10"/>
      <c r="HB321" s="10"/>
      <c r="HC321" s="10"/>
      <c r="HD321" s="10"/>
      <c r="HE321" s="10"/>
      <c r="HF321" s="10"/>
      <c r="HG321" s="10"/>
      <c r="HH321" s="10"/>
      <c r="HK321" s="10"/>
      <c r="HL321" s="10"/>
    </row>
    <row r="322" spans="33:220" x14ac:dyDescent="0.2">
      <c r="AG322" s="10"/>
      <c r="AH322" s="10"/>
      <c r="AI322" s="10"/>
      <c r="AJ322" s="10"/>
      <c r="AL322" s="10"/>
      <c r="AM322" s="10"/>
      <c r="AN322" s="11"/>
      <c r="AO322" s="11"/>
      <c r="AQ322" s="10"/>
      <c r="AR322" s="10"/>
      <c r="AS322" s="10"/>
      <c r="AT322" s="10"/>
      <c r="AU322" s="10"/>
      <c r="AW322" s="10"/>
      <c r="AX322" s="10"/>
      <c r="AY322" s="10"/>
      <c r="BC322" s="10"/>
      <c r="BD322" s="10"/>
      <c r="BP322" s="10"/>
      <c r="BR322" s="10"/>
      <c r="BS322" s="10"/>
      <c r="BT322" s="10"/>
      <c r="CK322" s="10"/>
      <c r="CL322" s="10"/>
      <c r="CM322" s="10"/>
      <c r="CN322" s="10"/>
      <c r="CO322" s="10"/>
      <c r="CP322" s="10"/>
      <c r="DJ322" s="10"/>
      <c r="DK322" s="10"/>
      <c r="DL322" s="10"/>
      <c r="DM322" s="10"/>
      <c r="DN322" s="10"/>
      <c r="DO322" s="10"/>
      <c r="DQ322" s="10"/>
      <c r="DR322" s="10"/>
      <c r="DS322" s="10"/>
      <c r="DT322" s="10"/>
      <c r="DU322" s="10"/>
      <c r="DV322" s="10"/>
      <c r="DW322" s="10"/>
      <c r="DX322" s="10"/>
      <c r="DY322" s="10"/>
      <c r="DZ322" s="10"/>
      <c r="EA322" s="10"/>
      <c r="EB322" s="10"/>
      <c r="EC322" s="10"/>
      <c r="ED322" s="10"/>
      <c r="EE322" s="10"/>
      <c r="EJ322" s="10"/>
      <c r="EL322" s="10"/>
      <c r="EM322" s="10"/>
      <c r="EN322" s="10"/>
      <c r="EO322" s="10"/>
      <c r="EP322" s="10"/>
      <c r="EQ322" s="10"/>
      <c r="ER322" s="10"/>
      <c r="ES322" s="10"/>
      <c r="ET322" s="10"/>
      <c r="EU322" s="10"/>
      <c r="EV322" s="10"/>
      <c r="EW322" s="10"/>
      <c r="EX322" s="10"/>
      <c r="EZ322" s="10"/>
      <c r="FJ322" s="10"/>
      <c r="FK322" s="10"/>
      <c r="FQ322" s="10"/>
      <c r="FS322" s="10"/>
      <c r="FV322" s="10"/>
      <c r="FW322" s="10"/>
      <c r="FX322" s="10"/>
      <c r="FY322" s="10"/>
      <c r="GE322" s="10"/>
      <c r="GP322" s="10"/>
      <c r="GR322" s="10"/>
      <c r="GV322" s="10"/>
      <c r="GW322" s="10"/>
      <c r="GX322" s="10"/>
      <c r="GY322" s="10"/>
      <c r="HB322" s="10"/>
      <c r="HC322" s="10"/>
      <c r="HD322" s="10"/>
      <c r="HE322" s="10"/>
      <c r="HF322" s="10"/>
      <c r="HG322" s="10"/>
      <c r="HH322" s="10"/>
      <c r="HK322" s="10"/>
      <c r="HL322" s="10"/>
    </row>
    <row r="323" spans="33:220" x14ac:dyDescent="0.2">
      <c r="AG323" s="10"/>
      <c r="AH323" s="10"/>
      <c r="AI323" s="10"/>
      <c r="AJ323" s="10"/>
      <c r="AL323" s="10"/>
      <c r="AM323" s="10"/>
      <c r="AN323" s="11"/>
      <c r="AO323" s="11"/>
      <c r="AQ323" s="10"/>
      <c r="AR323" s="10"/>
      <c r="AS323" s="10"/>
      <c r="AT323" s="10"/>
      <c r="AU323" s="10"/>
      <c r="AW323" s="10"/>
      <c r="AX323" s="10"/>
      <c r="AY323" s="10"/>
      <c r="BC323" s="10"/>
      <c r="BD323" s="10"/>
      <c r="BP323" s="10"/>
      <c r="BR323" s="10"/>
      <c r="BS323" s="10"/>
      <c r="BT323" s="10"/>
      <c r="CK323" s="10"/>
      <c r="CL323" s="10"/>
      <c r="CM323" s="10"/>
      <c r="CN323" s="10"/>
      <c r="CO323" s="10"/>
      <c r="CP323" s="10"/>
      <c r="DJ323" s="10"/>
      <c r="DK323" s="10"/>
      <c r="DL323" s="10"/>
      <c r="DM323" s="10"/>
      <c r="DN323" s="10"/>
      <c r="DO323" s="10"/>
      <c r="DQ323" s="10"/>
      <c r="DR323" s="10"/>
      <c r="DS323" s="10"/>
      <c r="DT323" s="10"/>
      <c r="DU323" s="10"/>
      <c r="DV323" s="10"/>
      <c r="DW323" s="10"/>
      <c r="DX323" s="10"/>
      <c r="DY323" s="10"/>
      <c r="DZ323" s="10"/>
      <c r="EA323" s="10"/>
      <c r="EB323" s="10"/>
      <c r="EC323" s="10"/>
      <c r="ED323" s="10"/>
      <c r="EE323" s="10"/>
      <c r="EJ323" s="10"/>
      <c r="EL323" s="10"/>
      <c r="EM323" s="10"/>
      <c r="EN323" s="10"/>
      <c r="EO323" s="10"/>
      <c r="EP323" s="10"/>
      <c r="EQ323" s="10"/>
      <c r="ER323" s="10"/>
      <c r="ES323" s="10"/>
      <c r="ET323" s="10"/>
      <c r="EU323" s="10"/>
      <c r="EV323" s="10"/>
      <c r="EW323" s="10"/>
      <c r="EX323" s="10"/>
      <c r="EZ323" s="10"/>
      <c r="FJ323" s="10"/>
      <c r="FK323" s="10"/>
      <c r="FQ323" s="10"/>
      <c r="FS323" s="10"/>
      <c r="FV323" s="10"/>
      <c r="FW323" s="10"/>
      <c r="FX323" s="10"/>
      <c r="FY323" s="10"/>
      <c r="GE323" s="10"/>
      <c r="GP323" s="10"/>
      <c r="GR323" s="10"/>
      <c r="GV323" s="10"/>
      <c r="GW323" s="10"/>
      <c r="GX323" s="10"/>
      <c r="GY323" s="10"/>
      <c r="HB323" s="10"/>
      <c r="HC323" s="10"/>
      <c r="HD323" s="10"/>
      <c r="HE323" s="10"/>
      <c r="HF323" s="10"/>
      <c r="HG323" s="10"/>
      <c r="HH323" s="10"/>
      <c r="HK323" s="10"/>
      <c r="HL323" s="10"/>
    </row>
    <row r="324" spans="33:220" x14ac:dyDescent="0.2">
      <c r="AG324" s="10"/>
      <c r="AH324" s="10"/>
      <c r="AI324" s="10"/>
      <c r="AJ324" s="10"/>
      <c r="AL324" s="10"/>
      <c r="AM324" s="10"/>
      <c r="AN324" s="11"/>
      <c r="AO324" s="11"/>
      <c r="AQ324" s="10"/>
      <c r="AR324" s="10"/>
      <c r="AS324" s="10"/>
      <c r="AT324" s="10"/>
      <c r="AU324" s="10"/>
      <c r="AW324" s="10"/>
      <c r="AX324" s="10"/>
      <c r="AY324" s="10"/>
      <c r="BC324" s="10"/>
      <c r="BD324" s="10"/>
      <c r="BP324" s="10"/>
      <c r="BR324" s="10"/>
      <c r="BS324" s="10"/>
      <c r="BT324" s="10"/>
      <c r="CK324" s="10"/>
      <c r="CL324" s="10"/>
      <c r="CM324" s="10"/>
      <c r="CN324" s="10"/>
      <c r="CO324" s="10"/>
      <c r="CP324" s="10"/>
      <c r="DJ324" s="10"/>
      <c r="DK324" s="10"/>
      <c r="DL324" s="10"/>
      <c r="DM324" s="10"/>
      <c r="DN324" s="10"/>
      <c r="DO324" s="10"/>
      <c r="DQ324" s="10"/>
      <c r="DR324" s="10"/>
      <c r="DS324" s="10"/>
      <c r="DT324" s="10"/>
      <c r="DU324" s="10"/>
      <c r="DV324" s="10"/>
      <c r="DW324" s="10"/>
      <c r="DX324" s="10"/>
      <c r="DY324" s="10"/>
      <c r="DZ324" s="10"/>
      <c r="EA324" s="10"/>
      <c r="EB324" s="10"/>
      <c r="EC324" s="10"/>
      <c r="ED324" s="10"/>
      <c r="EE324" s="10"/>
      <c r="EJ324" s="10"/>
      <c r="EL324" s="10"/>
      <c r="EM324" s="10"/>
      <c r="EN324" s="10"/>
      <c r="EO324" s="10"/>
      <c r="EP324" s="10"/>
      <c r="EQ324" s="10"/>
      <c r="ER324" s="10"/>
      <c r="ES324" s="10"/>
      <c r="ET324" s="10"/>
      <c r="EU324" s="10"/>
      <c r="EV324" s="10"/>
      <c r="EW324" s="10"/>
      <c r="EX324" s="10"/>
      <c r="EZ324" s="10"/>
      <c r="FJ324" s="10"/>
      <c r="FK324" s="10"/>
      <c r="FQ324" s="10"/>
      <c r="FS324" s="10"/>
      <c r="FV324" s="10"/>
      <c r="FW324" s="10"/>
      <c r="FX324" s="10"/>
      <c r="FY324" s="10"/>
      <c r="GE324" s="10"/>
      <c r="GP324" s="10"/>
      <c r="GR324" s="10"/>
      <c r="GV324" s="10"/>
      <c r="GW324" s="10"/>
      <c r="GX324" s="10"/>
      <c r="GY324" s="10"/>
      <c r="HB324" s="10"/>
      <c r="HC324" s="10"/>
      <c r="HD324" s="10"/>
      <c r="HE324" s="10"/>
      <c r="HF324" s="10"/>
      <c r="HG324" s="10"/>
      <c r="HH324" s="10"/>
      <c r="HK324" s="10"/>
      <c r="HL324" s="10"/>
    </row>
    <row r="325" spans="33:220" x14ac:dyDescent="0.2">
      <c r="AG325" s="10"/>
      <c r="AH325" s="10"/>
      <c r="AI325" s="10"/>
      <c r="AJ325" s="10"/>
      <c r="AL325" s="10"/>
      <c r="AM325" s="10"/>
      <c r="AN325" s="11"/>
      <c r="AO325" s="11"/>
      <c r="AQ325" s="10"/>
      <c r="AR325" s="10"/>
      <c r="AS325" s="10"/>
      <c r="AT325" s="10"/>
      <c r="AU325" s="10"/>
      <c r="AW325" s="10"/>
      <c r="AX325" s="10"/>
      <c r="AY325" s="10"/>
      <c r="BC325" s="10"/>
      <c r="BD325" s="10"/>
      <c r="BP325" s="10"/>
      <c r="BR325" s="10"/>
      <c r="BS325" s="10"/>
      <c r="BT325" s="10"/>
      <c r="CK325" s="10"/>
      <c r="CL325" s="10"/>
      <c r="CM325" s="10"/>
      <c r="CN325" s="10"/>
      <c r="CO325" s="10"/>
      <c r="CP325" s="10"/>
      <c r="DJ325" s="10"/>
      <c r="DK325" s="10"/>
      <c r="DL325" s="10"/>
      <c r="DM325" s="10"/>
      <c r="DN325" s="10"/>
      <c r="DO325" s="10"/>
      <c r="DQ325" s="10"/>
      <c r="DR325" s="10"/>
      <c r="DS325" s="10"/>
      <c r="DT325" s="10"/>
      <c r="DU325" s="10"/>
      <c r="DV325" s="10"/>
      <c r="DW325" s="10"/>
      <c r="DX325" s="10"/>
      <c r="DY325" s="10"/>
      <c r="DZ325" s="10"/>
      <c r="EA325" s="10"/>
      <c r="EB325" s="10"/>
      <c r="EC325" s="10"/>
      <c r="ED325" s="10"/>
      <c r="EE325" s="10"/>
      <c r="EJ325" s="10"/>
      <c r="EL325" s="10"/>
      <c r="EM325" s="10"/>
      <c r="EN325" s="10"/>
      <c r="EO325" s="10"/>
      <c r="EP325" s="10"/>
      <c r="EQ325" s="10"/>
      <c r="ER325" s="10"/>
      <c r="ES325" s="10"/>
      <c r="ET325" s="10"/>
      <c r="EU325" s="10"/>
      <c r="EV325" s="10"/>
      <c r="EW325" s="10"/>
      <c r="EX325" s="10"/>
      <c r="EZ325" s="10"/>
      <c r="FJ325" s="10"/>
      <c r="FK325" s="10"/>
      <c r="FQ325" s="10"/>
      <c r="FS325" s="10"/>
      <c r="FV325" s="10"/>
      <c r="FW325" s="10"/>
      <c r="FX325" s="10"/>
      <c r="FY325" s="10"/>
      <c r="GE325" s="10"/>
      <c r="GP325" s="10"/>
      <c r="GR325" s="10"/>
      <c r="GV325" s="10"/>
      <c r="GW325" s="10"/>
      <c r="GX325" s="10"/>
      <c r="GY325" s="10"/>
      <c r="HB325" s="10"/>
      <c r="HC325" s="10"/>
      <c r="HD325" s="10"/>
      <c r="HE325" s="10"/>
      <c r="HF325" s="10"/>
      <c r="HG325" s="10"/>
      <c r="HH325" s="10"/>
      <c r="HK325" s="10"/>
      <c r="HL325" s="10"/>
    </row>
    <row r="326" spans="33:220" x14ac:dyDescent="0.2">
      <c r="AG326" s="10"/>
      <c r="AH326" s="10"/>
      <c r="AI326" s="10"/>
      <c r="AJ326" s="10"/>
      <c r="AL326" s="10"/>
      <c r="AM326" s="10"/>
      <c r="AN326" s="11"/>
      <c r="AO326" s="11"/>
      <c r="AQ326" s="10"/>
      <c r="AR326" s="10"/>
      <c r="AS326" s="10"/>
      <c r="AT326" s="10"/>
      <c r="AU326" s="10"/>
      <c r="AW326" s="10"/>
      <c r="AX326" s="10"/>
      <c r="AY326" s="10"/>
      <c r="BC326" s="10"/>
      <c r="BD326" s="10"/>
      <c r="BP326" s="10"/>
      <c r="BR326" s="10"/>
      <c r="BS326" s="10"/>
      <c r="BT326" s="10"/>
      <c r="CK326" s="10"/>
      <c r="CL326" s="10"/>
      <c r="CM326" s="10"/>
      <c r="CN326" s="10"/>
      <c r="CO326" s="10"/>
      <c r="CP326" s="10"/>
      <c r="DJ326" s="10"/>
      <c r="DK326" s="10"/>
      <c r="DL326" s="10"/>
      <c r="DM326" s="10"/>
      <c r="DN326" s="10"/>
      <c r="DO326" s="10"/>
      <c r="DQ326" s="10"/>
      <c r="DR326" s="10"/>
      <c r="DS326" s="10"/>
      <c r="DT326" s="10"/>
      <c r="DU326" s="10"/>
      <c r="DV326" s="10"/>
      <c r="DW326" s="10"/>
      <c r="DX326" s="10"/>
      <c r="DY326" s="10"/>
      <c r="DZ326" s="10"/>
      <c r="EA326" s="10"/>
      <c r="EB326" s="10"/>
      <c r="EC326" s="10"/>
      <c r="ED326" s="10"/>
      <c r="EE326" s="10"/>
      <c r="EJ326" s="10"/>
      <c r="EL326" s="10"/>
      <c r="EM326" s="10"/>
      <c r="EN326" s="10"/>
      <c r="EO326" s="10"/>
      <c r="EP326" s="10"/>
      <c r="EQ326" s="10"/>
      <c r="ER326" s="10"/>
      <c r="ES326" s="10"/>
      <c r="ET326" s="10"/>
      <c r="EU326" s="10"/>
      <c r="EV326" s="10"/>
      <c r="EW326" s="10"/>
      <c r="EX326" s="10"/>
      <c r="EZ326" s="10"/>
      <c r="FJ326" s="10"/>
      <c r="FK326" s="10"/>
      <c r="FQ326" s="10"/>
      <c r="FS326" s="10"/>
      <c r="FV326" s="10"/>
      <c r="FW326" s="10"/>
      <c r="FX326" s="10"/>
      <c r="FY326" s="10"/>
      <c r="GE326" s="10"/>
      <c r="GP326" s="10"/>
      <c r="GR326" s="10"/>
      <c r="GV326" s="10"/>
      <c r="GW326" s="10"/>
      <c r="GX326" s="10"/>
      <c r="GY326" s="10"/>
      <c r="HB326" s="10"/>
      <c r="HC326" s="10"/>
      <c r="HD326" s="10"/>
      <c r="HE326" s="10"/>
      <c r="HF326" s="10"/>
      <c r="HG326" s="10"/>
      <c r="HH326" s="10"/>
      <c r="HK326" s="10"/>
      <c r="HL326" s="10"/>
    </row>
    <row r="327" spans="33:220" x14ac:dyDescent="0.2">
      <c r="AG327" s="10"/>
      <c r="AH327" s="10"/>
      <c r="AI327" s="10"/>
      <c r="AJ327" s="10"/>
      <c r="AL327" s="10"/>
      <c r="AM327" s="10"/>
      <c r="AN327" s="11"/>
      <c r="AO327" s="11"/>
      <c r="AQ327" s="10"/>
      <c r="AR327" s="10"/>
      <c r="AS327" s="10"/>
      <c r="AT327" s="10"/>
      <c r="AU327" s="10"/>
      <c r="AW327" s="10"/>
      <c r="AX327" s="10"/>
      <c r="AY327" s="10"/>
      <c r="BC327" s="10"/>
      <c r="BD327" s="10"/>
      <c r="BP327" s="10"/>
      <c r="BR327" s="10"/>
      <c r="BS327" s="10"/>
      <c r="BT327" s="10"/>
      <c r="CK327" s="10"/>
      <c r="CL327" s="10"/>
      <c r="CM327" s="10"/>
      <c r="CN327" s="10"/>
      <c r="CO327" s="10"/>
      <c r="CP327" s="10"/>
      <c r="DJ327" s="10"/>
      <c r="DK327" s="10"/>
      <c r="DL327" s="10"/>
      <c r="DM327" s="10"/>
      <c r="DN327" s="10"/>
      <c r="DO327" s="10"/>
      <c r="DQ327" s="10"/>
      <c r="DR327" s="10"/>
      <c r="DS327" s="10"/>
      <c r="DT327" s="10"/>
      <c r="DU327" s="10"/>
      <c r="DV327" s="10"/>
      <c r="DW327" s="10"/>
      <c r="DX327" s="10"/>
      <c r="DY327" s="10"/>
      <c r="DZ327" s="10"/>
      <c r="EA327" s="10"/>
      <c r="EB327" s="10"/>
      <c r="EC327" s="10"/>
      <c r="ED327" s="10"/>
      <c r="EE327" s="10"/>
      <c r="EJ327" s="10"/>
      <c r="EL327" s="10"/>
      <c r="EM327" s="10"/>
      <c r="EN327" s="10"/>
      <c r="EO327" s="10"/>
      <c r="EP327" s="10"/>
      <c r="EQ327" s="10"/>
      <c r="ER327" s="10"/>
      <c r="ES327" s="10"/>
      <c r="ET327" s="10"/>
      <c r="EU327" s="10"/>
      <c r="EV327" s="10"/>
      <c r="EW327" s="10"/>
      <c r="EX327" s="10"/>
      <c r="EZ327" s="10"/>
      <c r="FJ327" s="10"/>
      <c r="FK327" s="10"/>
      <c r="FQ327" s="10"/>
      <c r="FS327" s="10"/>
      <c r="FV327" s="10"/>
      <c r="FW327" s="10"/>
      <c r="FX327" s="10"/>
      <c r="FY327" s="10"/>
      <c r="GE327" s="10"/>
      <c r="GP327" s="10"/>
      <c r="GR327" s="10"/>
      <c r="GV327" s="10"/>
      <c r="GW327" s="10"/>
      <c r="GX327" s="10"/>
      <c r="GY327" s="10"/>
      <c r="HB327" s="10"/>
      <c r="HC327" s="10"/>
      <c r="HD327" s="10"/>
      <c r="HE327" s="10"/>
      <c r="HF327" s="10"/>
      <c r="HG327" s="10"/>
      <c r="HH327" s="10"/>
      <c r="HK327" s="10"/>
      <c r="HL327" s="10"/>
    </row>
    <row r="328" spans="33:220" x14ac:dyDescent="0.2">
      <c r="AG328" s="10"/>
      <c r="AH328" s="10"/>
      <c r="AI328" s="10"/>
      <c r="AJ328" s="10"/>
      <c r="AL328" s="10"/>
      <c r="AM328" s="10"/>
      <c r="AN328" s="11"/>
      <c r="AO328" s="11"/>
      <c r="AQ328" s="10"/>
      <c r="AR328" s="10"/>
      <c r="AS328" s="10"/>
      <c r="AT328" s="10"/>
      <c r="AU328" s="10"/>
      <c r="AW328" s="10"/>
      <c r="AX328" s="10"/>
      <c r="AY328" s="10"/>
      <c r="BC328" s="10"/>
      <c r="BD328" s="10"/>
      <c r="BP328" s="10"/>
      <c r="BR328" s="10"/>
      <c r="BS328" s="10"/>
      <c r="BT328" s="10"/>
      <c r="CK328" s="10"/>
      <c r="CL328" s="10"/>
      <c r="CM328" s="10"/>
      <c r="CN328" s="10"/>
      <c r="CO328" s="10"/>
      <c r="CP328" s="10"/>
      <c r="DJ328" s="10"/>
      <c r="DK328" s="10"/>
      <c r="DL328" s="10"/>
      <c r="DM328" s="10"/>
      <c r="DN328" s="10"/>
      <c r="DO328" s="10"/>
      <c r="DQ328" s="10"/>
      <c r="DR328" s="10"/>
      <c r="DS328" s="10"/>
      <c r="DT328" s="10"/>
      <c r="DU328" s="10"/>
      <c r="DV328" s="10"/>
      <c r="DW328" s="10"/>
      <c r="DX328" s="10"/>
      <c r="DY328" s="10"/>
      <c r="DZ328" s="10"/>
      <c r="EA328" s="10"/>
      <c r="EB328" s="10"/>
      <c r="EC328" s="10"/>
      <c r="ED328" s="10"/>
      <c r="EE328" s="10"/>
      <c r="EJ328" s="10"/>
      <c r="EL328" s="10"/>
      <c r="EM328" s="10"/>
      <c r="EN328" s="10"/>
      <c r="EO328" s="10"/>
      <c r="EP328" s="10"/>
      <c r="EQ328" s="10"/>
      <c r="ER328" s="10"/>
      <c r="ES328" s="10"/>
      <c r="ET328" s="10"/>
      <c r="EU328" s="10"/>
      <c r="EV328" s="10"/>
      <c r="EW328" s="10"/>
      <c r="EX328" s="10"/>
      <c r="EZ328" s="10"/>
      <c r="FJ328" s="10"/>
      <c r="FK328" s="10"/>
      <c r="FQ328" s="10"/>
      <c r="FS328" s="10"/>
      <c r="FV328" s="10"/>
      <c r="FW328" s="10"/>
      <c r="FX328" s="10"/>
      <c r="FY328" s="10"/>
      <c r="GE328" s="10"/>
      <c r="GP328" s="10"/>
      <c r="GR328" s="10"/>
      <c r="GV328" s="10"/>
      <c r="GW328" s="10"/>
      <c r="GX328" s="10"/>
      <c r="GY328" s="10"/>
      <c r="HB328" s="10"/>
      <c r="HC328" s="10"/>
      <c r="HD328" s="10"/>
      <c r="HE328" s="10"/>
      <c r="HF328" s="10"/>
      <c r="HG328" s="10"/>
      <c r="HH328" s="10"/>
      <c r="HK328" s="10"/>
      <c r="HL328" s="10"/>
    </row>
    <row r="329" spans="33:220" x14ac:dyDescent="0.2">
      <c r="AG329" s="10"/>
      <c r="AH329" s="10"/>
      <c r="AI329" s="10"/>
      <c r="AJ329" s="10"/>
      <c r="AL329" s="10"/>
      <c r="AM329" s="10"/>
      <c r="AN329" s="11"/>
      <c r="AO329" s="11"/>
      <c r="AQ329" s="10"/>
      <c r="AR329" s="10"/>
      <c r="AS329" s="10"/>
      <c r="AT329" s="10"/>
      <c r="AU329" s="10"/>
      <c r="AW329" s="10"/>
      <c r="AX329" s="10"/>
      <c r="AY329" s="10"/>
      <c r="BC329" s="10"/>
      <c r="BD329" s="10"/>
      <c r="BP329" s="10"/>
      <c r="BR329" s="10"/>
      <c r="BS329" s="10"/>
      <c r="BT329" s="10"/>
      <c r="CK329" s="10"/>
      <c r="CL329" s="10"/>
      <c r="CM329" s="10"/>
      <c r="CN329" s="10"/>
      <c r="CO329" s="10"/>
      <c r="CP329" s="10"/>
      <c r="DJ329" s="10"/>
      <c r="DK329" s="10"/>
      <c r="DL329" s="10"/>
      <c r="DM329" s="10"/>
      <c r="DN329" s="10"/>
      <c r="DO329" s="10"/>
      <c r="DQ329" s="10"/>
      <c r="DR329" s="10"/>
      <c r="DS329" s="10"/>
      <c r="DT329" s="10"/>
      <c r="DU329" s="10"/>
      <c r="DV329" s="10"/>
      <c r="DW329" s="10"/>
      <c r="DX329" s="10"/>
      <c r="DY329" s="10"/>
      <c r="DZ329" s="10"/>
      <c r="EA329" s="10"/>
      <c r="EB329" s="10"/>
      <c r="EC329" s="10"/>
      <c r="ED329" s="10"/>
      <c r="EE329" s="10"/>
      <c r="EJ329" s="10"/>
      <c r="EL329" s="10"/>
      <c r="EM329" s="10"/>
      <c r="EN329" s="10"/>
      <c r="EO329" s="10"/>
      <c r="EP329" s="10"/>
      <c r="EQ329" s="10"/>
      <c r="ER329" s="10"/>
      <c r="ES329" s="10"/>
      <c r="ET329" s="10"/>
      <c r="EU329" s="10"/>
      <c r="EV329" s="10"/>
      <c r="EW329" s="10"/>
      <c r="EX329" s="10"/>
      <c r="EZ329" s="10"/>
      <c r="FJ329" s="10"/>
      <c r="FK329" s="10"/>
      <c r="FQ329" s="10"/>
      <c r="FS329" s="10"/>
      <c r="FV329" s="10"/>
      <c r="FW329" s="10"/>
      <c r="FX329" s="10"/>
      <c r="FY329" s="10"/>
      <c r="GE329" s="10"/>
      <c r="GP329" s="10"/>
      <c r="GR329" s="10"/>
      <c r="GV329" s="10"/>
      <c r="GW329" s="10"/>
      <c r="GX329" s="10"/>
      <c r="GY329" s="10"/>
      <c r="HB329" s="10"/>
      <c r="HC329" s="10"/>
      <c r="HD329" s="10"/>
      <c r="HE329" s="10"/>
      <c r="HF329" s="10"/>
      <c r="HG329" s="10"/>
      <c r="HH329" s="10"/>
      <c r="HK329" s="10"/>
      <c r="HL329" s="10"/>
    </row>
    <row r="330" spans="33:220" x14ac:dyDescent="0.2">
      <c r="AG330" s="10"/>
      <c r="AH330" s="10"/>
      <c r="AI330" s="10"/>
      <c r="AJ330" s="10"/>
      <c r="AL330" s="10"/>
      <c r="AM330" s="10"/>
      <c r="AN330" s="11"/>
      <c r="AO330" s="11"/>
      <c r="AQ330" s="10"/>
      <c r="AR330" s="10"/>
      <c r="AS330" s="10"/>
      <c r="AT330" s="10"/>
      <c r="AU330" s="10"/>
      <c r="AW330" s="10"/>
      <c r="AX330" s="10"/>
      <c r="AY330" s="10"/>
      <c r="BC330" s="10"/>
      <c r="BD330" s="10"/>
      <c r="BP330" s="10"/>
      <c r="BR330" s="10"/>
      <c r="BS330" s="10"/>
      <c r="BT330" s="10"/>
      <c r="CK330" s="10"/>
      <c r="CL330" s="10"/>
      <c r="CM330" s="10"/>
      <c r="CN330" s="10"/>
      <c r="CO330" s="10"/>
      <c r="CP330" s="10"/>
      <c r="DJ330" s="10"/>
      <c r="DK330" s="10"/>
      <c r="DL330" s="10"/>
      <c r="DM330" s="10"/>
      <c r="DN330" s="10"/>
      <c r="DO330" s="10"/>
      <c r="DQ330" s="10"/>
      <c r="DR330" s="10"/>
      <c r="DS330" s="10"/>
      <c r="DT330" s="10"/>
      <c r="DU330" s="10"/>
      <c r="DV330" s="10"/>
      <c r="DW330" s="10"/>
      <c r="DX330" s="10"/>
      <c r="DY330" s="10"/>
      <c r="DZ330" s="10"/>
      <c r="EA330" s="10"/>
      <c r="EB330" s="10"/>
      <c r="EC330" s="10"/>
      <c r="ED330" s="10"/>
      <c r="EE330" s="10"/>
      <c r="EJ330" s="10"/>
      <c r="EL330" s="10"/>
      <c r="EM330" s="10"/>
      <c r="EN330" s="10"/>
      <c r="EO330" s="10"/>
      <c r="EP330" s="10"/>
      <c r="EQ330" s="10"/>
      <c r="ER330" s="10"/>
      <c r="ES330" s="10"/>
      <c r="ET330" s="10"/>
      <c r="EU330" s="10"/>
      <c r="EV330" s="10"/>
      <c r="EW330" s="10"/>
      <c r="EX330" s="10"/>
      <c r="EZ330" s="10"/>
      <c r="FJ330" s="10"/>
      <c r="FK330" s="10"/>
      <c r="FQ330" s="10"/>
      <c r="FS330" s="10"/>
      <c r="FV330" s="10"/>
      <c r="FW330" s="10"/>
      <c r="FX330" s="10"/>
      <c r="FY330" s="10"/>
      <c r="GE330" s="10"/>
      <c r="GP330" s="10"/>
      <c r="GR330" s="10"/>
      <c r="GV330" s="10"/>
      <c r="GW330" s="10"/>
      <c r="GX330" s="10"/>
      <c r="GY330" s="10"/>
      <c r="HB330" s="10"/>
      <c r="HC330" s="10"/>
      <c r="HD330" s="10"/>
      <c r="HE330" s="10"/>
      <c r="HF330" s="10"/>
      <c r="HG330" s="10"/>
      <c r="HH330" s="10"/>
      <c r="HK330" s="10"/>
      <c r="HL330" s="10"/>
    </row>
    <row r="331" spans="33:220" x14ac:dyDescent="0.2">
      <c r="AG331" s="10"/>
      <c r="AH331" s="10"/>
      <c r="AI331" s="10"/>
      <c r="AJ331" s="10"/>
      <c r="AL331" s="10"/>
      <c r="AM331" s="10"/>
      <c r="AN331" s="11"/>
      <c r="AO331" s="11"/>
      <c r="AQ331" s="10"/>
      <c r="AR331" s="10"/>
      <c r="AS331" s="10"/>
      <c r="AT331" s="10"/>
      <c r="AU331" s="10"/>
      <c r="AW331" s="10"/>
      <c r="AX331" s="10"/>
      <c r="AY331" s="10"/>
      <c r="BC331" s="10"/>
      <c r="BD331" s="10"/>
      <c r="BP331" s="10"/>
      <c r="BR331" s="10"/>
      <c r="BS331" s="10"/>
      <c r="BT331" s="10"/>
      <c r="CK331" s="10"/>
      <c r="CL331" s="10"/>
      <c r="CM331" s="10"/>
      <c r="CN331" s="10"/>
      <c r="CO331" s="10"/>
      <c r="CP331" s="10"/>
      <c r="DJ331" s="10"/>
      <c r="DK331" s="10"/>
      <c r="DL331" s="10"/>
      <c r="DM331" s="10"/>
      <c r="DN331" s="10"/>
      <c r="DO331" s="10"/>
      <c r="DQ331" s="10"/>
      <c r="DR331" s="10"/>
      <c r="DS331" s="10"/>
      <c r="DT331" s="10"/>
      <c r="DU331" s="10"/>
      <c r="DV331" s="10"/>
      <c r="DW331" s="10"/>
      <c r="DX331" s="10"/>
      <c r="DY331" s="10"/>
      <c r="DZ331" s="10"/>
      <c r="EA331" s="10"/>
      <c r="EB331" s="10"/>
      <c r="EC331" s="10"/>
      <c r="ED331" s="10"/>
      <c r="EE331" s="10"/>
      <c r="EJ331" s="10"/>
      <c r="EL331" s="10"/>
      <c r="EM331" s="10"/>
      <c r="EN331" s="10"/>
      <c r="EO331" s="10"/>
      <c r="EP331" s="10"/>
      <c r="EQ331" s="10"/>
      <c r="ER331" s="10"/>
      <c r="ES331" s="10"/>
      <c r="ET331" s="10"/>
      <c r="EU331" s="10"/>
      <c r="EV331" s="10"/>
      <c r="EW331" s="10"/>
      <c r="EX331" s="10"/>
      <c r="EZ331" s="10"/>
      <c r="FJ331" s="10"/>
      <c r="FK331" s="10"/>
      <c r="FQ331" s="10"/>
      <c r="FS331" s="10"/>
      <c r="FV331" s="10"/>
      <c r="FW331" s="10"/>
      <c r="FX331" s="10"/>
      <c r="FY331" s="10"/>
      <c r="GE331" s="10"/>
      <c r="GP331" s="10"/>
      <c r="GR331" s="10"/>
      <c r="GV331" s="10"/>
      <c r="GW331" s="10"/>
      <c r="GX331" s="10"/>
      <c r="GY331" s="10"/>
      <c r="HB331" s="10"/>
      <c r="HC331" s="10"/>
      <c r="HD331" s="10"/>
      <c r="HE331" s="10"/>
      <c r="HF331" s="10"/>
      <c r="HG331" s="10"/>
      <c r="HH331" s="10"/>
      <c r="HK331" s="10"/>
      <c r="HL331" s="10"/>
    </row>
    <row r="332" spans="33:220" x14ac:dyDescent="0.2">
      <c r="AG332" s="10"/>
      <c r="AH332" s="10"/>
      <c r="AI332" s="10"/>
      <c r="AJ332" s="10"/>
      <c r="AL332" s="10"/>
      <c r="AM332" s="10"/>
      <c r="AN332" s="11"/>
      <c r="AO332" s="11"/>
      <c r="AQ332" s="10"/>
      <c r="AR332" s="10"/>
      <c r="AS332" s="10"/>
      <c r="AT332" s="10"/>
      <c r="AU332" s="10"/>
      <c r="AW332" s="10"/>
      <c r="AX332" s="10"/>
      <c r="AY332" s="10"/>
      <c r="BC332" s="10"/>
      <c r="BD332" s="10"/>
      <c r="BP332" s="10"/>
      <c r="BR332" s="10"/>
      <c r="BS332" s="10"/>
      <c r="BT332" s="10"/>
      <c r="CK332" s="10"/>
      <c r="CL332" s="10"/>
      <c r="CM332" s="10"/>
      <c r="CN332" s="10"/>
      <c r="CO332" s="10"/>
      <c r="CP332" s="10"/>
      <c r="DJ332" s="10"/>
      <c r="DK332" s="10"/>
      <c r="DL332" s="10"/>
      <c r="DM332" s="10"/>
      <c r="DN332" s="10"/>
      <c r="DO332" s="10"/>
      <c r="DQ332" s="10"/>
      <c r="DR332" s="10"/>
      <c r="DS332" s="10"/>
      <c r="DT332" s="10"/>
      <c r="DU332" s="10"/>
      <c r="DV332" s="10"/>
      <c r="DW332" s="10"/>
      <c r="DX332" s="10"/>
      <c r="DY332" s="10"/>
      <c r="DZ332" s="10"/>
      <c r="EA332" s="10"/>
      <c r="EB332" s="10"/>
      <c r="EC332" s="10"/>
      <c r="ED332" s="10"/>
      <c r="EE332" s="10"/>
      <c r="EJ332" s="10"/>
      <c r="EL332" s="10"/>
      <c r="EM332" s="10"/>
      <c r="EN332" s="10"/>
      <c r="EO332" s="10"/>
      <c r="EP332" s="10"/>
      <c r="EQ332" s="10"/>
      <c r="ER332" s="10"/>
      <c r="ES332" s="10"/>
      <c r="ET332" s="10"/>
      <c r="EU332" s="10"/>
      <c r="EV332" s="10"/>
      <c r="EW332" s="10"/>
      <c r="EX332" s="10"/>
      <c r="EZ332" s="10"/>
      <c r="FJ332" s="10"/>
      <c r="FK332" s="10"/>
      <c r="FQ332" s="10"/>
      <c r="FS332" s="10"/>
      <c r="FV332" s="10"/>
      <c r="FW332" s="10"/>
      <c r="FX332" s="10"/>
      <c r="FY332" s="10"/>
      <c r="GE332" s="10"/>
      <c r="GP332" s="10"/>
      <c r="GR332" s="10"/>
      <c r="GV332" s="10"/>
      <c r="GW332" s="10"/>
      <c r="GX332" s="10"/>
      <c r="GY332" s="10"/>
      <c r="HB332" s="10"/>
      <c r="HC332" s="10"/>
      <c r="HD332" s="10"/>
      <c r="HE332" s="10"/>
      <c r="HF332" s="10"/>
      <c r="HG332" s="10"/>
      <c r="HH332" s="10"/>
      <c r="HK332" s="10"/>
      <c r="HL332" s="10"/>
    </row>
    <row r="333" spans="33:220" x14ac:dyDescent="0.2">
      <c r="AG333" s="10"/>
      <c r="AH333" s="10"/>
      <c r="AI333" s="10"/>
      <c r="AJ333" s="10"/>
      <c r="AL333" s="10"/>
      <c r="AM333" s="10"/>
      <c r="AN333" s="11"/>
      <c r="AO333" s="11"/>
      <c r="AQ333" s="10"/>
      <c r="AR333" s="10"/>
      <c r="AS333" s="10"/>
      <c r="AT333" s="10"/>
      <c r="AU333" s="10"/>
      <c r="AW333" s="10"/>
      <c r="AX333" s="10"/>
      <c r="AY333" s="10"/>
      <c r="BC333" s="10"/>
      <c r="BD333" s="10"/>
      <c r="BP333" s="10"/>
      <c r="BR333" s="10"/>
      <c r="BS333" s="10"/>
      <c r="BT333" s="10"/>
      <c r="CK333" s="10"/>
      <c r="CL333" s="10"/>
      <c r="CM333" s="10"/>
      <c r="CN333" s="10"/>
      <c r="CO333" s="10"/>
      <c r="CP333" s="10"/>
      <c r="DJ333" s="10"/>
      <c r="DK333" s="10"/>
      <c r="DL333" s="10"/>
      <c r="DM333" s="10"/>
      <c r="DN333" s="10"/>
      <c r="DO333" s="10"/>
      <c r="DQ333" s="10"/>
      <c r="DR333" s="10"/>
      <c r="DS333" s="10"/>
      <c r="DT333" s="10"/>
      <c r="DU333" s="10"/>
      <c r="DV333" s="10"/>
      <c r="DW333" s="10"/>
      <c r="DX333" s="10"/>
      <c r="DY333" s="10"/>
      <c r="DZ333" s="10"/>
      <c r="EA333" s="10"/>
      <c r="EB333" s="10"/>
      <c r="EC333" s="10"/>
      <c r="ED333" s="10"/>
      <c r="EE333" s="10"/>
      <c r="EJ333" s="10"/>
      <c r="EL333" s="10"/>
      <c r="EM333" s="10"/>
      <c r="EN333" s="10"/>
      <c r="EO333" s="10"/>
      <c r="EP333" s="10"/>
      <c r="EQ333" s="10"/>
      <c r="ER333" s="10"/>
      <c r="ES333" s="10"/>
      <c r="ET333" s="10"/>
      <c r="EU333" s="10"/>
      <c r="EV333" s="10"/>
      <c r="EW333" s="10"/>
      <c r="EX333" s="10"/>
      <c r="EZ333" s="10"/>
      <c r="FJ333" s="10"/>
      <c r="FK333" s="10"/>
      <c r="FQ333" s="10"/>
      <c r="FS333" s="10"/>
      <c r="FV333" s="10"/>
      <c r="FW333" s="10"/>
      <c r="FX333" s="10"/>
      <c r="FY333" s="10"/>
      <c r="GE333" s="10"/>
      <c r="GP333" s="10"/>
      <c r="GR333" s="10"/>
      <c r="GV333" s="10"/>
      <c r="GW333" s="10"/>
      <c r="GX333" s="10"/>
      <c r="GY333" s="10"/>
      <c r="HB333" s="10"/>
      <c r="HC333" s="10"/>
      <c r="HD333" s="10"/>
      <c r="HE333" s="10"/>
      <c r="HF333" s="10"/>
      <c r="HG333" s="10"/>
      <c r="HH333" s="10"/>
      <c r="HK333" s="10"/>
      <c r="HL333" s="10"/>
    </row>
    <row r="334" spans="33:220" x14ac:dyDescent="0.2">
      <c r="AG334" s="10"/>
      <c r="AH334" s="10"/>
      <c r="AI334" s="10"/>
      <c r="AJ334" s="10"/>
      <c r="AL334" s="10"/>
      <c r="AM334" s="10"/>
      <c r="AN334" s="11"/>
      <c r="AO334" s="11"/>
      <c r="AQ334" s="10"/>
      <c r="AR334" s="10"/>
      <c r="AS334" s="10"/>
      <c r="AT334" s="10"/>
      <c r="AU334" s="10"/>
      <c r="AW334" s="10"/>
      <c r="AX334" s="10"/>
      <c r="AY334" s="10"/>
      <c r="BC334" s="10"/>
      <c r="BD334" s="10"/>
      <c r="BP334" s="10"/>
      <c r="BR334" s="10"/>
      <c r="BS334" s="10"/>
      <c r="BT334" s="10"/>
      <c r="CK334" s="10"/>
      <c r="CL334" s="10"/>
      <c r="CM334" s="10"/>
      <c r="CN334" s="10"/>
      <c r="CO334" s="10"/>
      <c r="CP334" s="10"/>
      <c r="DJ334" s="10"/>
      <c r="DK334" s="10"/>
      <c r="DL334" s="10"/>
      <c r="DM334" s="10"/>
      <c r="DN334" s="10"/>
      <c r="DO334" s="10"/>
      <c r="DQ334" s="10"/>
      <c r="DR334" s="10"/>
      <c r="DS334" s="10"/>
      <c r="DT334" s="10"/>
      <c r="DU334" s="10"/>
      <c r="DV334" s="10"/>
      <c r="DW334" s="10"/>
      <c r="DX334" s="10"/>
      <c r="DY334" s="10"/>
      <c r="DZ334" s="10"/>
      <c r="EA334" s="10"/>
      <c r="EB334" s="10"/>
      <c r="EC334" s="10"/>
      <c r="ED334" s="10"/>
      <c r="EE334" s="10"/>
      <c r="EJ334" s="10"/>
      <c r="EL334" s="10"/>
      <c r="EM334" s="10"/>
      <c r="EN334" s="10"/>
      <c r="EO334" s="10"/>
      <c r="EP334" s="10"/>
      <c r="EQ334" s="10"/>
      <c r="ER334" s="10"/>
      <c r="ES334" s="10"/>
      <c r="ET334" s="10"/>
      <c r="EU334" s="10"/>
      <c r="EV334" s="10"/>
      <c r="EW334" s="10"/>
      <c r="EX334" s="10"/>
      <c r="EZ334" s="10"/>
      <c r="FJ334" s="10"/>
      <c r="FK334" s="10"/>
      <c r="FQ334" s="10"/>
      <c r="FS334" s="10"/>
      <c r="FV334" s="10"/>
      <c r="FW334" s="10"/>
      <c r="FX334" s="10"/>
      <c r="FY334" s="10"/>
      <c r="GE334" s="10"/>
      <c r="GP334" s="10"/>
      <c r="GR334" s="10"/>
      <c r="GV334" s="10"/>
      <c r="GW334" s="10"/>
      <c r="GX334" s="10"/>
      <c r="GY334" s="10"/>
      <c r="HB334" s="10"/>
      <c r="HC334" s="10"/>
      <c r="HD334" s="10"/>
      <c r="HE334" s="10"/>
      <c r="HF334" s="10"/>
      <c r="HG334" s="10"/>
      <c r="HH334" s="10"/>
      <c r="HK334" s="10"/>
      <c r="HL334" s="10"/>
    </row>
    <row r="335" spans="33:220" x14ac:dyDescent="0.2">
      <c r="AG335" s="10"/>
      <c r="AH335" s="10"/>
      <c r="AI335" s="10"/>
      <c r="AJ335" s="10"/>
      <c r="AL335" s="10"/>
      <c r="AM335" s="10"/>
      <c r="AN335" s="11"/>
      <c r="AO335" s="11"/>
      <c r="AQ335" s="10"/>
      <c r="AR335" s="10"/>
      <c r="AS335" s="10"/>
      <c r="AT335" s="10"/>
      <c r="AU335" s="10"/>
      <c r="AW335" s="10"/>
      <c r="AX335" s="10"/>
      <c r="AY335" s="10"/>
      <c r="BC335" s="10"/>
      <c r="BD335" s="10"/>
      <c r="BP335" s="10"/>
      <c r="BR335" s="10"/>
      <c r="BS335" s="10"/>
      <c r="BT335" s="10"/>
      <c r="CK335" s="10"/>
      <c r="CL335" s="10"/>
      <c r="CM335" s="10"/>
      <c r="CN335" s="10"/>
      <c r="CO335" s="10"/>
      <c r="CP335" s="10"/>
      <c r="DJ335" s="10"/>
      <c r="DK335" s="10"/>
      <c r="DL335" s="10"/>
      <c r="DM335" s="10"/>
      <c r="DN335" s="10"/>
      <c r="DO335" s="10"/>
      <c r="DQ335" s="10"/>
      <c r="DR335" s="10"/>
      <c r="DS335" s="10"/>
      <c r="DT335" s="10"/>
      <c r="DU335" s="10"/>
      <c r="DV335" s="10"/>
      <c r="DW335" s="10"/>
      <c r="DX335" s="10"/>
      <c r="DY335" s="10"/>
      <c r="DZ335" s="10"/>
      <c r="EA335" s="10"/>
      <c r="EB335" s="10"/>
      <c r="EC335" s="10"/>
      <c r="ED335" s="10"/>
      <c r="EE335" s="10"/>
      <c r="EJ335" s="10"/>
      <c r="EL335" s="10"/>
      <c r="EM335" s="10"/>
      <c r="EN335" s="10"/>
      <c r="EO335" s="10"/>
      <c r="EP335" s="10"/>
      <c r="EQ335" s="10"/>
      <c r="ER335" s="10"/>
      <c r="ES335" s="10"/>
      <c r="ET335" s="10"/>
      <c r="EU335" s="10"/>
      <c r="EV335" s="10"/>
      <c r="EW335" s="10"/>
      <c r="EX335" s="10"/>
      <c r="EZ335" s="10"/>
      <c r="FJ335" s="10"/>
      <c r="FK335" s="10"/>
      <c r="FQ335" s="10"/>
      <c r="FS335" s="10"/>
      <c r="FV335" s="10"/>
      <c r="FW335" s="10"/>
      <c r="FX335" s="10"/>
      <c r="FY335" s="10"/>
      <c r="GE335" s="10"/>
      <c r="GP335" s="10"/>
      <c r="GR335" s="10"/>
      <c r="GV335" s="10"/>
      <c r="GW335" s="10"/>
      <c r="GX335" s="10"/>
      <c r="GY335" s="10"/>
      <c r="HB335" s="10"/>
      <c r="HC335" s="10"/>
      <c r="HD335" s="10"/>
      <c r="HE335" s="10"/>
      <c r="HF335" s="10"/>
      <c r="HG335" s="10"/>
      <c r="HH335" s="10"/>
      <c r="HK335" s="10"/>
      <c r="HL335" s="10"/>
    </row>
    <row r="336" spans="33:220" x14ac:dyDescent="0.2">
      <c r="AG336" s="10"/>
      <c r="AH336" s="10"/>
      <c r="AI336" s="10"/>
      <c r="AJ336" s="10"/>
      <c r="AL336" s="10"/>
      <c r="AM336" s="10"/>
      <c r="AN336" s="11"/>
      <c r="AO336" s="11"/>
      <c r="AQ336" s="10"/>
      <c r="AR336" s="10"/>
      <c r="AS336" s="10"/>
      <c r="AT336" s="10"/>
      <c r="AU336" s="10"/>
      <c r="AW336" s="10"/>
      <c r="AX336" s="10"/>
      <c r="AY336" s="10"/>
      <c r="BC336" s="10"/>
      <c r="BD336" s="10"/>
      <c r="BP336" s="10"/>
      <c r="BR336" s="10"/>
      <c r="BS336" s="10"/>
      <c r="BT336" s="10"/>
      <c r="CK336" s="10"/>
      <c r="CL336" s="10"/>
      <c r="CM336" s="10"/>
      <c r="CN336" s="10"/>
      <c r="CO336" s="10"/>
      <c r="CP336" s="10"/>
      <c r="DJ336" s="10"/>
      <c r="DK336" s="10"/>
      <c r="DL336" s="10"/>
      <c r="DM336" s="10"/>
      <c r="DN336" s="10"/>
      <c r="DO336" s="10"/>
      <c r="DQ336" s="10"/>
      <c r="DR336" s="10"/>
      <c r="DS336" s="10"/>
      <c r="DT336" s="10"/>
      <c r="DU336" s="10"/>
      <c r="DV336" s="10"/>
      <c r="DW336" s="10"/>
      <c r="DX336" s="10"/>
      <c r="DY336" s="10"/>
      <c r="DZ336" s="10"/>
      <c r="EA336" s="10"/>
      <c r="EB336" s="10"/>
      <c r="EC336" s="10"/>
      <c r="ED336" s="10"/>
      <c r="EE336" s="10"/>
      <c r="EJ336" s="10"/>
      <c r="EL336" s="10"/>
      <c r="EM336" s="10"/>
      <c r="EN336" s="10"/>
      <c r="EO336" s="10"/>
      <c r="EP336" s="10"/>
      <c r="EQ336" s="10"/>
      <c r="ER336" s="10"/>
      <c r="ES336" s="10"/>
      <c r="ET336" s="10"/>
      <c r="EU336" s="10"/>
      <c r="EV336" s="10"/>
      <c r="EW336" s="10"/>
      <c r="EX336" s="10"/>
      <c r="EZ336" s="10"/>
      <c r="FJ336" s="10"/>
      <c r="FK336" s="10"/>
      <c r="FQ336" s="10"/>
      <c r="FS336" s="10"/>
      <c r="FV336" s="10"/>
      <c r="FW336" s="10"/>
      <c r="FX336" s="10"/>
      <c r="FY336" s="10"/>
      <c r="GE336" s="10"/>
      <c r="GP336" s="10"/>
      <c r="GR336" s="10"/>
      <c r="GV336" s="10"/>
      <c r="GW336" s="10"/>
      <c r="GX336" s="10"/>
      <c r="GY336" s="10"/>
      <c r="HB336" s="10"/>
      <c r="HC336" s="10"/>
      <c r="HD336" s="10"/>
      <c r="HE336" s="10"/>
      <c r="HF336" s="10"/>
      <c r="HG336" s="10"/>
      <c r="HH336" s="10"/>
      <c r="HK336" s="10"/>
      <c r="HL336" s="10"/>
    </row>
    <row r="337" spans="3:220" x14ac:dyDescent="0.2">
      <c r="AG337" s="10"/>
      <c r="AH337" s="10"/>
      <c r="AI337" s="10"/>
      <c r="AJ337" s="10"/>
      <c r="AL337" s="10"/>
      <c r="AM337" s="10"/>
      <c r="AN337" s="11"/>
      <c r="AO337" s="11"/>
      <c r="AQ337" s="10"/>
      <c r="AR337" s="10"/>
      <c r="AS337" s="10"/>
      <c r="AT337" s="10"/>
      <c r="AU337" s="10"/>
      <c r="AW337" s="10"/>
      <c r="AX337" s="10"/>
      <c r="AY337" s="10"/>
      <c r="BC337" s="10"/>
      <c r="BD337" s="10"/>
      <c r="BP337" s="10"/>
      <c r="BR337" s="10"/>
      <c r="BS337" s="10"/>
      <c r="BT337" s="10"/>
      <c r="CK337" s="10"/>
      <c r="CL337" s="10"/>
      <c r="CM337" s="10"/>
      <c r="CN337" s="10"/>
      <c r="CO337" s="10"/>
      <c r="CP337" s="10"/>
      <c r="DJ337" s="10"/>
      <c r="DK337" s="10"/>
      <c r="DL337" s="10"/>
      <c r="DM337" s="10"/>
      <c r="DN337" s="10"/>
      <c r="DO337" s="10"/>
      <c r="DQ337" s="10"/>
      <c r="DR337" s="10"/>
      <c r="DS337" s="10"/>
      <c r="DT337" s="10"/>
      <c r="DU337" s="10"/>
      <c r="DV337" s="10"/>
      <c r="DW337" s="10"/>
      <c r="DX337" s="10"/>
      <c r="DY337" s="10"/>
      <c r="DZ337" s="10"/>
      <c r="EA337" s="10"/>
      <c r="EB337" s="10"/>
      <c r="EC337" s="10"/>
      <c r="ED337" s="10"/>
      <c r="EE337" s="10"/>
      <c r="EJ337" s="10"/>
      <c r="EL337" s="10"/>
      <c r="EM337" s="10"/>
      <c r="EN337" s="10"/>
      <c r="EO337" s="10"/>
      <c r="EP337" s="10"/>
      <c r="EQ337" s="10"/>
      <c r="ER337" s="10"/>
      <c r="ES337" s="10"/>
      <c r="ET337" s="10"/>
      <c r="EU337" s="10"/>
      <c r="EV337" s="10"/>
      <c r="EW337" s="10"/>
      <c r="EX337" s="10"/>
      <c r="EZ337" s="10"/>
      <c r="FJ337" s="10"/>
      <c r="FK337" s="10"/>
      <c r="FQ337" s="10"/>
      <c r="FS337" s="10"/>
      <c r="FV337" s="10"/>
      <c r="FW337" s="10"/>
      <c r="FX337" s="10"/>
      <c r="FY337" s="10"/>
      <c r="GE337" s="10"/>
      <c r="GP337" s="10"/>
      <c r="GR337" s="10"/>
      <c r="GV337" s="10"/>
      <c r="GW337" s="10"/>
      <c r="GX337" s="10"/>
      <c r="GY337" s="10"/>
      <c r="HB337" s="10"/>
      <c r="HC337" s="10"/>
      <c r="HD337" s="10"/>
      <c r="HE337" s="10"/>
      <c r="HF337" s="10"/>
      <c r="HG337" s="10"/>
      <c r="HH337" s="10"/>
      <c r="HK337" s="10"/>
      <c r="HL337" s="10"/>
    </row>
    <row r="338" spans="3:220" x14ac:dyDescent="0.2">
      <c r="AG338" s="10"/>
      <c r="AH338" s="10"/>
      <c r="AI338" s="10"/>
      <c r="AJ338" s="10"/>
      <c r="AL338" s="10"/>
      <c r="AM338" s="10"/>
      <c r="AN338" s="11"/>
      <c r="AO338" s="11"/>
      <c r="AQ338" s="10"/>
      <c r="AR338" s="10"/>
      <c r="AS338" s="10"/>
      <c r="AT338" s="10"/>
      <c r="AU338" s="10"/>
      <c r="AW338" s="10"/>
      <c r="AX338" s="10"/>
      <c r="AY338" s="10"/>
      <c r="BC338" s="10"/>
      <c r="BD338" s="10"/>
      <c r="BP338" s="10"/>
      <c r="BR338" s="10"/>
      <c r="BS338" s="10"/>
      <c r="BT338" s="10"/>
      <c r="CK338" s="10"/>
      <c r="CL338" s="10"/>
      <c r="CM338" s="10"/>
      <c r="CN338" s="10"/>
      <c r="CO338" s="10"/>
      <c r="CP338" s="10"/>
      <c r="DJ338" s="10"/>
      <c r="DK338" s="10"/>
      <c r="DL338" s="10"/>
      <c r="DM338" s="10"/>
      <c r="DN338" s="10"/>
      <c r="DO338" s="10"/>
      <c r="DQ338" s="10"/>
      <c r="DR338" s="10"/>
      <c r="DS338" s="10"/>
      <c r="DT338" s="10"/>
      <c r="DU338" s="10"/>
      <c r="DV338" s="10"/>
      <c r="DW338" s="10"/>
      <c r="DX338" s="10"/>
      <c r="DY338" s="10"/>
      <c r="DZ338" s="10"/>
      <c r="EA338" s="10"/>
      <c r="EB338" s="10"/>
      <c r="EC338" s="10"/>
      <c r="ED338" s="10"/>
      <c r="EE338" s="10"/>
      <c r="EJ338" s="10"/>
      <c r="EL338" s="10"/>
      <c r="EM338" s="10"/>
      <c r="EN338" s="10"/>
      <c r="EO338" s="10"/>
      <c r="EP338" s="10"/>
      <c r="EQ338" s="10"/>
      <c r="ER338" s="10"/>
      <c r="ES338" s="10"/>
      <c r="ET338" s="10"/>
      <c r="EU338" s="10"/>
      <c r="EV338" s="10"/>
      <c r="EW338" s="10"/>
      <c r="EX338" s="10"/>
      <c r="EZ338" s="10"/>
      <c r="FJ338" s="10"/>
      <c r="FK338" s="10"/>
      <c r="FQ338" s="10"/>
      <c r="FS338" s="10"/>
      <c r="FV338" s="10"/>
      <c r="FW338" s="10"/>
      <c r="FX338" s="10"/>
      <c r="FY338" s="10"/>
      <c r="GE338" s="10"/>
      <c r="GP338" s="10"/>
      <c r="GR338" s="10"/>
      <c r="GV338" s="10"/>
      <c r="GW338" s="10"/>
      <c r="GX338" s="10"/>
      <c r="GY338" s="10"/>
      <c r="HB338" s="10"/>
      <c r="HC338" s="10"/>
      <c r="HD338" s="10"/>
      <c r="HE338" s="10"/>
      <c r="HF338" s="10"/>
      <c r="HG338" s="10"/>
      <c r="HH338" s="10"/>
      <c r="HK338" s="10"/>
      <c r="HL338" s="10"/>
    </row>
    <row r="339" spans="3:220" x14ac:dyDescent="0.2">
      <c r="AG339" s="10"/>
      <c r="AH339" s="10"/>
      <c r="AI339" s="10"/>
      <c r="AJ339" s="10"/>
      <c r="AL339" s="10"/>
      <c r="AM339" s="10"/>
      <c r="AN339" s="11"/>
      <c r="AO339" s="11"/>
      <c r="AQ339" s="10"/>
      <c r="AR339" s="10"/>
      <c r="AS339" s="10"/>
      <c r="AT339" s="10"/>
      <c r="AU339" s="10"/>
      <c r="AW339" s="10"/>
      <c r="AX339" s="10"/>
      <c r="AY339" s="10"/>
      <c r="BC339" s="10"/>
      <c r="BD339" s="10"/>
      <c r="BP339" s="10"/>
      <c r="BR339" s="10"/>
      <c r="BS339" s="10"/>
      <c r="BT339" s="10"/>
      <c r="CK339" s="10"/>
      <c r="CL339" s="10"/>
      <c r="CM339" s="10"/>
      <c r="CN339" s="10"/>
      <c r="CO339" s="10"/>
      <c r="CP339" s="10"/>
      <c r="DJ339" s="10"/>
      <c r="DK339" s="10"/>
      <c r="DL339" s="10"/>
      <c r="DM339" s="10"/>
      <c r="DN339" s="10"/>
      <c r="DO339" s="10"/>
      <c r="DQ339" s="10"/>
      <c r="DR339" s="10"/>
      <c r="DS339" s="10"/>
      <c r="DT339" s="10"/>
      <c r="DU339" s="10"/>
      <c r="DV339" s="10"/>
      <c r="DW339" s="10"/>
      <c r="DX339" s="10"/>
      <c r="DY339" s="10"/>
      <c r="DZ339" s="10"/>
      <c r="EA339" s="10"/>
      <c r="EB339" s="10"/>
      <c r="EC339" s="10"/>
      <c r="ED339" s="10"/>
      <c r="EE339" s="10"/>
      <c r="EJ339" s="10"/>
      <c r="EL339" s="10"/>
      <c r="EM339" s="10"/>
      <c r="EN339" s="10"/>
      <c r="EO339" s="10"/>
      <c r="EP339" s="10"/>
      <c r="EQ339" s="10"/>
      <c r="ER339" s="10"/>
      <c r="ES339" s="10"/>
      <c r="ET339" s="10"/>
      <c r="EU339" s="10"/>
      <c r="EV339" s="10"/>
      <c r="EW339" s="10"/>
      <c r="EX339" s="10"/>
      <c r="EZ339" s="10"/>
      <c r="FJ339" s="10"/>
      <c r="FK339" s="10"/>
      <c r="FQ339" s="10"/>
      <c r="FS339" s="10"/>
      <c r="FV339" s="10"/>
      <c r="FW339" s="10"/>
      <c r="FX339" s="10"/>
      <c r="FY339" s="10"/>
      <c r="GE339" s="10"/>
      <c r="GP339" s="10"/>
      <c r="GR339" s="10"/>
      <c r="GV339" s="10"/>
      <c r="GW339" s="10"/>
      <c r="GX339" s="10"/>
      <c r="GY339" s="10"/>
      <c r="HB339" s="10"/>
      <c r="HC339" s="10"/>
      <c r="HD339" s="10"/>
      <c r="HE339" s="10"/>
      <c r="HF339" s="10"/>
      <c r="HG339" s="10"/>
      <c r="HH339" s="10"/>
      <c r="HK339" s="10"/>
      <c r="HL339" s="10"/>
    </row>
    <row r="340" spans="3:220" x14ac:dyDescent="0.2">
      <c r="AG340" s="10"/>
      <c r="AH340" s="10"/>
      <c r="AI340" s="10"/>
      <c r="AJ340" s="10"/>
      <c r="AL340" s="10"/>
      <c r="AM340" s="10"/>
      <c r="AN340" s="11"/>
      <c r="AO340" s="11"/>
      <c r="AQ340" s="10"/>
      <c r="AR340" s="10"/>
      <c r="AS340" s="10"/>
      <c r="AT340" s="10"/>
      <c r="AU340" s="10"/>
      <c r="AW340" s="10"/>
      <c r="AX340" s="10"/>
      <c r="AY340" s="10"/>
      <c r="BC340" s="10"/>
      <c r="BD340" s="10"/>
      <c r="BP340" s="10"/>
      <c r="BR340" s="10"/>
      <c r="BS340" s="10"/>
      <c r="BT340" s="10"/>
      <c r="CK340" s="10"/>
      <c r="CL340" s="10"/>
      <c r="CM340" s="10"/>
      <c r="CN340" s="10"/>
      <c r="CO340" s="10"/>
      <c r="CP340" s="10"/>
      <c r="DJ340" s="10"/>
      <c r="DK340" s="10"/>
      <c r="DL340" s="10"/>
      <c r="DM340" s="10"/>
      <c r="DN340" s="10"/>
      <c r="DO340" s="10"/>
      <c r="DQ340" s="10"/>
      <c r="DR340" s="10"/>
      <c r="DS340" s="10"/>
      <c r="DT340" s="10"/>
      <c r="DU340" s="10"/>
      <c r="DV340" s="10"/>
      <c r="DW340" s="10"/>
      <c r="DX340" s="10"/>
      <c r="DY340" s="10"/>
      <c r="DZ340" s="10"/>
      <c r="EA340" s="10"/>
      <c r="EB340" s="10"/>
      <c r="EC340" s="10"/>
      <c r="ED340" s="10"/>
      <c r="EE340" s="10"/>
      <c r="EJ340" s="10"/>
      <c r="EL340" s="10"/>
      <c r="EM340" s="10"/>
      <c r="EN340" s="10"/>
      <c r="EO340" s="10"/>
      <c r="EP340" s="10"/>
      <c r="EQ340" s="10"/>
      <c r="ER340" s="10"/>
      <c r="ES340" s="10"/>
      <c r="ET340" s="10"/>
      <c r="EU340" s="10"/>
      <c r="EV340" s="10"/>
      <c r="EW340" s="10"/>
      <c r="EX340" s="10"/>
      <c r="EZ340" s="10"/>
      <c r="FJ340" s="10"/>
      <c r="FK340" s="10"/>
      <c r="FQ340" s="10"/>
      <c r="FS340" s="10"/>
      <c r="FV340" s="10"/>
      <c r="FW340" s="10"/>
      <c r="FX340" s="10"/>
      <c r="FY340" s="10"/>
      <c r="GE340" s="10"/>
      <c r="GP340" s="10"/>
      <c r="GR340" s="10"/>
      <c r="GV340" s="10"/>
      <c r="GW340" s="10"/>
      <c r="GX340" s="10"/>
      <c r="GY340" s="10"/>
      <c r="HB340" s="10"/>
      <c r="HC340" s="10"/>
      <c r="HD340" s="10"/>
      <c r="HE340" s="10"/>
      <c r="HF340" s="10"/>
      <c r="HG340" s="10"/>
      <c r="HH340" s="10"/>
      <c r="HK340" s="10"/>
      <c r="HL340" s="10"/>
    </row>
    <row r="341" spans="3:220" x14ac:dyDescent="0.2">
      <c r="AG341" s="10"/>
      <c r="AH341" s="10"/>
      <c r="AI341" s="10"/>
      <c r="AJ341" s="10"/>
      <c r="AL341" s="10"/>
      <c r="AM341" s="10"/>
      <c r="AN341" s="11"/>
      <c r="AO341" s="11"/>
      <c r="AQ341" s="10"/>
      <c r="AR341" s="10"/>
      <c r="AS341" s="10"/>
      <c r="AT341" s="10"/>
      <c r="AU341" s="10"/>
      <c r="AW341" s="10"/>
      <c r="AX341" s="10"/>
      <c r="AY341" s="10"/>
      <c r="BC341" s="10"/>
      <c r="BD341" s="10"/>
      <c r="BP341" s="10"/>
      <c r="BR341" s="10"/>
      <c r="BS341" s="10"/>
      <c r="BT341" s="10"/>
      <c r="CK341" s="10"/>
      <c r="CL341" s="10"/>
      <c r="CM341" s="10"/>
      <c r="CN341" s="10"/>
      <c r="CO341" s="10"/>
      <c r="CP341" s="10"/>
      <c r="DJ341" s="10"/>
      <c r="DK341" s="10"/>
      <c r="DL341" s="10"/>
      <c r="DM341" s="10"/>
      <c r="DN341" s="10"/>
      <c r="DO341" s="10"/>
      <c r="DQ341" s="10"/>
      <c r="DR341" s="10"/>
      <c r="DS341" s="10"/>
      <c r="DT341" s="10"/>
      <c r="DU341" s="10"/>
      <c r="DV341" s="10"/>
      <c r="DW341" s="10"/>
      <c r="DX341" s="10"/>
      <c r="DY341" s="10"/>
      <c r="DZ341" s="10"/>
      <c r="EA341" s="10"/>
      <c r="EB341" s="10"/>
      <c r="EC341" s="10"/>
      <c r="ED341" s="10"/>
      <c r="EE341" s="10"/>
      <c r="EJ341" s="10"/>
      <c r="EL341" s="10"/>
      <c r="EM341" s="10"/>
      <c r="EN341" s="10"/>
      <c r="EO341" s="10"/>
      <c r="EP341" s="10"/>
      <c r="EQ341" s="10"/>
      <c r="ER341" s="10"/>
      <c r="ES341" s="10"/>
      <c r="ET341" s="10"/>
      <c r="EU341" s="10"/>
      <c r="EV341" s="10"/>
      <c r="EW341" s="10"/>
      <c r="EX341" s="10"/>
      <c r="EZ341" s="10"/>
      <c r="FJ341" s="10"/>
      <c r="FK341" s="10"/>
      <c r="FQ341" s="10"/>
      <c r="FS341" s="10"/>
      <c r="FV341" s="10"/>
      <c r="FW341" s="10"/>
      <c r="FX341" s="10"/>
      <c r="FY341" s="10"/>
      <c r="GE341" s="10"/>
      <c r="GP341" s="10"/>
      <c r="GR341" s="10"/>
      <c r="GV341" s="10"/>
      <c r="GW341" s="10"/>
      <c r="GX341" s="10"/>
      <c r="GY341" s="10"/>
      <c r="HB341" s="10"/>
      <c r="HC341" s="10"/>
      <c r="HD341" s="10"/>
      <c r="HE341" s="10"/>
      <c r="HF341" s="10"/>
      <c r="HG341" s="10"/>
      <c r="HH341" s="10"/>
      <c r="HK341" s="10"/>
      <c r="HL341" s="10"/>
    </row>
    <row r="342" spans="3:220" x14ac:dyDescent="0.2">
      <c r="AG342" s="10"/>
      <c r="AH342" s="10"/>
      <c r="AI342" s="10"/>
      <c r="AJ342" s="10"/>
      <c r="AL342" s="10"/>
      <c r="AM342" s="10"/>
      <c r="AN342" s="11"/>
      <c r="AO342" s="11"/>
      <c r="AQ342" s="10"/>
      <c r="AR342" s="10"/>
      <c r="AS342" s="10"/>
      <c r="AT342" s="10"/>
      <c r="AU342" s="10"/>
      <c r="AW342" s="10"/>
      <c r="AX342" s="10"/>
      <c r="AY342" s="10"/>
      <c r="BC342" s="10"/>
      <c r="BD342" s="10"/>
      <c r="BP342" s="10"/>
      <c r="BR342" s="10"/>
      <c r="BS342" s="10"/>
      <c r="BT342" s="10"/>
      <c r="CK342" s="10"/>
      <c r="CL342" s="10"/>
      <c r="CM342" s="10"/>
      <c r="CN342" s="10"/>
      <c r="CO342" s="10"/>
      <c r="CP342" s="10"/>
      <c r="DJ342" s="10"/>
      <c r="DK342" s="10"/>
      <c r="DL342" s="10"/>
      <c r="DM342" s="10"/>
      <c r="DN342" s="10"/>
      <c r="DO342" s="10"/>
      <c r="DQ342" s="10"/>
      <c r="DR342" s="10"/>
      <c r="DS342" s="10"/>
      <c r="DT342" s="10"/>
      <c r="DU342" s="10"/>
      <c r="DV342" s="10"/>
      <c r="DW342" s="10"/>
      <c r="DX342" s="10"/>
      <c r="DY342" s="10"/>
      <c r="DZ342" s="10"/>
      <c r="EA342" s="10"/>
      <c r="EB342" s="10"/>
      <c r="EC342" s="10"/>
      <c r="ED342" s="10"/>
      <c r="EE342" s="10"/>
      <c r="EJ342" s="10"/>
      <c r="EL342" s="10"/>
      <c r="EM342" s="10"/>
      <c r="EN342" s="10"/>
      <c r="EO342" s="10"/>
      <c r="EP342" s="10"/>
      <c r="EQ342" s="10"/>
      <c r="ER342" s="10"/>
      <c r="ES342" s="10"/>
      <c r="ET342" s="10"/>
      <c r="EU342" s="10"/>
      <c r="EV342" s="10"/>
      <c r="EW342" s="10"/>
      <c r="EX342" s="10"/>
      <c r="EZ342" s="10"/>
      <c r="FJ342" s="10"/>
      <c r="FK342" s="10"/>
      <c r="FQ342" s="10"/>
      <c r="FS342" s="10"/>
      <c r="FV342" s="10"/>
      <c r="FW342" s="10"/>
      <c r="FX342" s="10"/>
      <c r="FY342" s="10"/>
      <c r="GE342" s="10"/>
      <c r="GP342" s="10"/>
      <c r="GR342" s="10"/>
      <c r="GV342" s="10"/>
      <c r="GW342" s="10"/>
      <c r="GX342" s="10"/>
      <c r="GY342" s="10"/>
      <c r="HB342" s="10"/>
      <c r="HC342" s="10"/>
      <c r="HD342" s="10"/>
      <c r="HE342" s="10"/>
      <c r="HF342" s="10"/>
      <c r="HG342" s="10"/>
      <c r="HH342" s="10"/>
      <c r="HK342" s="10"/>
      <c r="HL342" s="10"/>
    </row>
    <row r="343" spans="3:220" x14ac:dyDescent="0.2">
      <c r="AG343" s="10"/>
      <c r="AH343" s="10"/>
      <c r="AI343" s="10"/>
      <c r="AJ343" s="10"/>
      <c r="AL343" s="10"/>
      <c r="AM343" s="10"/>
      <c r="AN343" s="11"/>
      <c r="AO343" s="11"/>
      <c r="AQ343" s="10"/>
      <c r="AR343" s="10"/>
      <c r="AS343" s="10"/>
      <c r="AT343" s="10"/>
      <c r="AU343" s="10"/>
      <c r="AW343" s="10"/>
      <c r="AX343" s="10"/>
      <c r="AY343" s="10"/>
      <c r="BC343" s="10"/>
      <c r="BD343" s="10"/>
      <c r="BP343" s="10"/>
      <c r="BR343" s="10"/>
      <c r="BS343" s="10"/>
      <c r="BT343" s="10"/>
      <c r="CK343" s="10"/>
      <c r="CL343" s="10"/>
      <c r="CM343" s="10"/>
      <c r="CN343" s="10"/>
      <c r="CO343" s="10"/>
      <c r="CP343" s="10"/>
      <c r="DJ343" s="10"/>
      <c r="DK343" s="10"/>
      <c r="DL343" s="10"/>
      <c r="DM343" s="10"/>
      <c r="DN343" s="10"/>
      <c r="DO343" s="10"/>
      <c r="DQ343" s="10"/>
      <c r="DR343" s="10"/>
      <c r="DS343" s="10"/>
      <c r="DT343" s="10"/>
      <c r="DU343" s="10"/>
      <c r="DV343" s="10"/>
      <c r="DW343" s="10"/>
      <c r="DX343" s="10"/>
      <c r="DY343" s="10"/>
      <c r="DZ343" s="10"/>
      <c r="EA343" s="10"/>
      <c r="EB343" s="10"/>
      <c r="EC343" s="10"/>
      <c r="ED343" s="10"/>
      <c r="EE343" s="10"/>
      <c r="EJ343" s="10"/>
      <c r="EL343" s="10"/>
      <c r="EM343" s="10"/>
      <c r="EN343" s="10"/>
      <c r="EO343" s="10"/>
      <c r="EP343" s="10"/>
      <c r="EQ343" s="10"/>
      <c r="ER343" s="10"/>
      <c r="ES343" s="10"/>
      <c r="ET343" s="10"/>
      <c r="EU343" s="10"/>
      <c r="EV343" s="10"/>
      <c r="EW343" s="10"/>
      <c r="EX343" s="10"/>
      <c r="EZ343" s="10"/>
      <c r="FJ343" s="10"/>
      <c r="FK343" s="10"/>
      <c r="FQ343" s="10"/>
      <c r="FS343" s="10"/>
      <c r="FV343" s="10"/>
      <c r="FW343" s="10"/>
      <c r="FX343" s="10"/>
      <c r="FY343" s="10"/>
      <c r="GE343" s="10"/>
      <c r="GP343" s="10"/>
      <c r="GR343" s="10"/>
      <c r="GV343" s="10"/>
      <c r="GW343" s="10"/>
      <c r="GX343" s="10"/>
      <c r="GY343" s="10"/>
      <c r="HB343" s="10"/>
      <c r="HC343" s="10"/>
      <c r="HD343" s="10"/>
      <c r="HE343" s="10"/>
      <c r="HF343" s="10"/>
      <c r="HG343" s="10"/>
      <c r="HH343" s="10"/>
      <c r="HK343" s="10"/>
      <c r="HL343" s="10"/>
    </row>
    <row r="344" spans="3:220" x14ac:dyDescent="0.2">
      <c r="AG344" s="10"/>
      <c r="AH344" s="10"/>
      <c r="AI344" s="10"/>
      <c r="AJ344" s="10"/>
      <c r="AL344" s="10"/>
      <c r="AM344" s="10"/>
      <c r="AN344" s="11"/>
      <c r="AO344" s="11"/>
      <c r="AQ344" s="10"/>
      <c r="AR344" s="10"/>
      <c r="AS344" s="10"/>
      <c r="AT344" s="10"/>
      <c r="AU344" s="10"/>
      <c r="AW344" s="10"/>
      <c r="AX344" s="10"/>
      <c r="AY344" s="10"/>
      <c r="BC344" s="10"/>
      <c r="BD344" s="10"/>
      <c r="BP344" s="10"/>
      <c r="BR344" s="10"/>
      <c r="BS344" s="10"/>
      <c r="BT344" s="10"/>
      <c r="CK344" s="10"/>
      <c r="CL344" s="10"/>
      <c r="CM344" s="10"/>
      <c r="CN344" s="10"/>
      <c r="CO344" s="10"/>
      <c r="CP344" s="10"/>
      <c r="DJ344" s="10"/>
      <c r="DK344" s="10"/>
      <c r="DL344" s="10"/>
      <c r="DM344" s="10"/>
      <c r="DN344" s="10"/>
      <c r="DO344" s="10"/>
      <c r="DQ344" s="10"/>
      <c r="DR344" s="10"/>
      <c r="DS344" s="10"/>
      <c r="DT344" s="10"/>
      <c r="DU344" s="10"/>
      <c r="DV344" s="10"/>
      <c r="DW344" s="10"/>
      <c r="DX344" s="10"/>
      <c r="DY344" s="10"/>
      <c r="DZ344" s="10"/>
      <c r="EA344" s="10"/>
      <c r="EB344" s="10"/>
      <c r="EC344" s="10"/>
      <c r="ED344" s="10"/>
      <c r="EE344" s="10"/>
      <c r="EJ344" s="10"/>
      <c r="EL344" s="10"/>
      <c r="EM344" s="10"/>
      <c r="EN344" s="10"/>
      <c r="EO344" s="10"/>
      <c r="EP344" s="10"/>
      <c r="EQ344" s="10"/>
      <c r="ER344" s="10"/>
      <c r="ES344" s="10"/>
      <c r="ET344" s="10"/>
      <c r="EU344" s="10"/>
      <c r="EV344" s="10"/>
      <c r="EW344" s="10"/>
      <c r="EX344" s="10"/>
      <c r="EZ344" s="10"/>
      <c r="FJ344" s="10"/>
      <c r="FK344" s="10"/>
      <c r="FQ344" s="10"/>
      <c r="FS344" s="10"/>
      <c r="FV344" s="10"/>
      <c r="FW344" s="10"/>
      <c r="FX344" s="10"/>
      <c r="FY344" s="10"/>
      <c r="GE344" s="10"/>
      <c r="GP344" s="10"/>
      <c r="GR344" s="10"/>
      <c r="GV344" s="10"/>
      <c r="GW344" s="10"/>
      <c r="GX344" s="10"/>
      <c r="GY344" s="10"/>
      <c r="HB344" s="10"/>
      <c r="HC344" s="10"/>
      <c r="HD344" s="10"/>
      <c r="HE344" s="10"/>
      <c r="HF344" s="10"/>
      <c r="HG344" s="10"/>
      <c r="HH344" s="10"/>
      <c r="HK344" s="10"/>
      <c r="HL344" s="10"/>
    </row>
    <row r="345" spans="3:220" x14ac:dyDescent="0.2">
      <c r="AG345" s="10"/>
      <c r="AH345" s="10"/>
      <c r="AI345" s="10"/>
      <c r="AJ345" s="10"/>
      <c r="AL345" s="10"/>
      <c r="AM345" s="10"/>
      <c r="AN345" s="11"/>
      <c r="AO345" s="11"/>
      <c r="AQ345" s="10"/>
      <c r="AR345" s="10"/>
      <c r="AS345" s="10"/>
      <c r="AT345" s="10"/>
      <c r="AU345" s="10"/>
      <c r="AW345" s="10"/>
      <c r="AX345" s="10"/>
      <c r="AY345" s="10"/>
      <c r="BC345" s="10"/>
      <c r="BD345" s="10"/>
      <c r="BP345" s="10"/>
      <c r="BR345" s="10"/>
      <c r="BS345" s="10"/>
      <c r="BT345" s="10"/>
      <c r="CK345" s="10"/>
      <c r="CL345" s="10"/>
      <c r="CM345" s="10"/>
      <c r="CN345" s="10"/>
      <c r="CO345" s="10"/>
      <c r="CP345" s="10"/>
      <c r="DJ345" s="10"/>
      <c r="DK345" s="10"/>
      <c r="DL345" s="10"/>
      <c r="DM345" s="10"/>
      <c r="DN345" s="10"/>
      <c r="DO345" s="10"/>
      <c r="DQ345" s="10"/>
      <c r="DR345" s="10"/>
      <c r="DS345" s="10"/>
      <c r="DT345" s="10"/>
      <c r="DU345" s="10"/>
      <c r="DV345" s="10"/>
      <c r="DW345" s="10"/>
      <c r="DX345" s="10"/>
      <c r="DY345" s="10"/>
      <c r="DZ345" s="10"/>
      <c r="EA345" s="10"/>
      <c r="EB345" s="10"/>
      <c r="EC345" s="10"/>
      <c r="ED345" s="10"/>
      <c r="EE345" s="10"/>
      <c r="EJ345" s="10"/>
      <c r="EL345" s="10"/>
      <c r="EM345" s="10"/>
      <c r="EN345" s="10"/>
      <c r="EO345" s="10"/>
      <c r="EP345" s="10"/>
      <c r="EQ345" s="10"/>
      <c r="ER345" s="10"/>
      <c r="ES345" s="10"/>
      <c r="ET345" s="10"/>
      <c r="EU345" s="10"/>
      <c r="EV345" s="10"/>
      <c r="EW345" s="10"/>
      <c r="EX345" s="10"/>
      <c r="EZ345" s="10"/>
      <c r="FJ345" s="10"/>
      <c r="FK345" s="10"/>
      <c r="FQ345" s="10"/>
      <c r="FS345" s="10"/>
      <c r="FV345" s="10"/>
      <c r="FW345" s="10"/>
      <c r="FX345" s="10"/>
      <c r="FY345" s="10"/>
      <c r="GE345" s="10"/>
      <c r="GP345" s="10"/>
      <c r="GR345" s="10"/>
      <c r="GV345" s="10"/>
      <c r="GW345" s="10"/>
      <c r="GX345" s="10"/>
      <c r="GY345" s="10"/>
      <c r="HB345" s="10"/>
      <c r="HC345" s="10"/>
      <c r="HD345" s="10"/>
      <c r="HE345" s="10"/>
      <c r="HF345" s="10"/>
      <c r="HG345" s="10"/>
      <c r="HH345" s="10"/>
      <c r="HK345" s="10"/>
      <c r="HL345" s="10"/>
    </row>
    <row r="346" spans="3:220" x14ac:dyDescent="0.2">
      <c r="C346" s="10"/>
      <c r="AG346" s="10"/>
      <c r="AH346" s="10"/>
      <c r="AI346" s="10"/>
      <c r="AJ346" s="10"/>
      <c r="AL346" s="10"/>
      <c r="AM346" s="10"/>
      <c r="AN346" s="11"/>
      <c r="AO346" s="11"/>
      <c r="AQ346" s="10"/>
      <c r="AR346" s="10"/>
      <c r="AS346" s="10"/>
      <c r="AT346" s="10"/>
      <c r="AU346" s="10"/>
      <c r="AW346" s="10"/>
      <c r="AX346" s="10"/>
      <c r="AY346" s="10"/>
      <c r="BC346" s="10"/>
      <c r="BD346" s="10"/>
      <c r="BP346" s="10"/>
      <c r="BR346" s="10"/>
      <c r="BS346" s="10"/>
      <c r="BT346" s="10"/>
      <c r="CK346" s="10"/>
      <c r="CL346" s="10"/>
      <c r="CM346" s="10"/>
      <c r="CN346" s="10"/>
      <c r="CO346" s="10"/>
      <c r="CP346" s="10"/>
      <c r="DJ346" s="10"/>
      <c r="DK346" s="10"/>
      <c r="DL346" s="10"/>
      <c r="DM346" s="10"/>
      <c r="DN346" s="10"/>
      <c r="DO346" s="10"/>
      <c r="DQ346" s="10"/>
      <c r="DR346" s="10"/>
      <c r="DS346" s="10"/>
      <c r="DT346" s="10"/>
      <c r="DU346" s="10"/>
      <c r="DV346" s="10"/>
      <c r="DW346" s="10"/>
      <c r="DX346" s="10"/>
      <c r="DY346" s="10"/>
      <c r="DZ346" s="10"/>
      <c r="EA346" s="10"/>
      <c r="EB346" s="10"/>
      <c r="EC346" s="10"/>
      <c r="ED346" s="10"/>
      <c r="EE346" s="10"/>
      <c r="EJ346" s="10"/>
      <c r="EL346" s="10"/>
      <c r="EM346" s="10"/>
      <c r="EN346" s="10"/>
      <c r="EO346" s="10"/>
      <c r="EP346" s="10"/>
      <c r="EQ346" s="10"/>
      <c r="ER346" s="10"/>
      <c r="ES346" s="10"/>
      <c r="ET346" s="10"/>
      <c r="EU346" s="10"/>
      <c r="EV346" s="10"/>
      <c r="EW346" s="10"/>
      <c r="EX346" s="10"/>
      <c r="EZ346" s="10"/>
      <c r="FJ346" s="10"/>
      <c r="FK346" s="10"/>
      <c r="FQ346" s="10"/>
      <c r="FS346" s="10"/>
      <c r="FV346" s="10"/>
      <c r="FW346" s="10"/>
      <c r="FX346" s="10"/>
      <c r="FY346" s="10"/>
      <c r="GE346" s="10"/>
      <c r="GP346" s="10"/>
      <c r="GR346" s="10"/>
      <c r="GV346" s="10"/>
      <c r="GW346" s="10"/>
      <c r="GX346" s="10"/>
      <c r="GY346" s="10"/>
      <c r="HB346" s="10"/>
      <c r="HC346" s="10"/>
      <c r="HD346" s="10"/>
      <c r="HE346" s="10"/>
      <c r="HF346" s="10"/>
      <c r="HG346" s="10"/>
      <c r="HH346" s="10"/>
      <c r="HK346" s="10"/>
      <c r="HL346" s="10"/>
    </row>
    <row r="347" spans="3:220" x14ac:dyDescent="0.2">
      <c r="AG347" s="10"/>
      <c r="AH347" s="10"/>
      <c r="AI347" s="10"/>
      <c r="AJ347" s="10"/>
      <c r="AL347" s="10"/>
      <c r="AM347" s="10"/>
      <c r="AN347" s="11"/>
      <c r="AO347" s="11"/>
      <c r="AQ347" s="10"/>
      <c r="AR347" s="10"/>
      <c r="AS347" s="10"/>
      <c r="AT347" s="10"/>
      <c r="AU347" s="10"/>
      <c r="AW347" s="10"/>
      <c r="AX347" s="10"/>
      <c r="AY347" s="10"/>
      <c r="BC347" s="10"/>
      <c r="BD347" s="10"/>
      <c r="BP347" s="10"/>
      <c r="BR347" s="10"/>
      <c r="BS347" s="10"/>
      <c r="BT347" s="10"/>
      <c r="CK347" s="10"/>
      <c r="CL347" s="10"/>
      <c r="CM347" s="10"/>
      <c r="CN347" s="10"/>
      <c r="CO347" s="10"/>
      <c r="CP347" s="10"/>
      <c r="DJ347" s="10"/>
      <c r="DK347" s="10"/>
      <c r="DL347" s="10"/>
      <c r="DM347" s="10"/>
      <c r="DN347" s="10"/>
      <c r="DO347" s="10"/>
      <c r="DQ347" s="10"/>
      <c r="DR347" s="10"/>
      <c r="DS347" s="10"/>
      <c r="DT347" s="10"/>
      <c r="DU347" s="10"/>
      <c r="DV347" s="10"/>
      <c r="DW347" s="10"/>
      <c r="DX347" s="10"/>
      <c r="DY347" s="10"/>
      <c r="DZ347" s="10"/>
      <c r="EA347" s="10"/>
      <c r="EB347" s="10"/>
      <c r="EC347" s="10"/>
      <c r="ED347" s="10"/>
      <c r="EE347" s="10"/>
      <c r="EJ347" s="10"/>
      <c r="EL347" s="10"/>
      <c r="EM347" s="10"/>
      <c r="EN347" s="10"/>
      <c r="EO347" s="10"/>
      <c r="EP347" s="10"/>
      <c r="EQ347" s="10"/>
      <c r="ER347" s="10"/>
      <c r="ES347" s="10"/>
      <c r="ET347" s="10"/>
      <c r="EU347" s="10"/>
      <c r="EV347" s="10"/>
      <c r="EW347" s="10"/>
      <c r="EX347" s="10"/>
      <c r="EZ347" s="10"/>
      <c r="FJ347" s="10"/>
      <c r="FK347" s="10"/>
      <c r="FQ347" s="10"/>
      <c r="FS347" s="10"/>
      <c r="FV347" s="10"/>
      <c r="FW347" s="10"/>
      <c r="FX347" s="10"/>
      <c r="FY347" s="10"/>
      <c r="GE347" s="10"/>
      <c r="GP347" s="10"/>
      <c r="GR347" s="10"/>
      <c r="GV347" s="10"/>
      <c r="GW347" s="10"/>
      <c r="GX347" s="10"/>
      <c r="GY347" s="10"/>
      <c r="HB347" s="10"/>
      <c r="HC347" s="10"/>
      <c r="HD347" s="10"/>
      <c r="HE347" s="10"/>
      <c r="HF347" s="10"/>
      <c r="HG347" s="10"/>
      <c r="HH347" s="10"/>
      <c r="HK347" s="10"/>
      <c r="HL347" s="10"/>
    </row>
    <row r="348" spans="3:220" x14ac:dyDescent="0.2">
      <c r="AG348" s="10"/>
      <c r="AH348" s="10"/>
      <c r="AI348" s="10"/>
      <c r="AJ348" s="10"/>
      <c r="AL348" s="10"/>
      <c r="AM348" s="10"/>
      <c r="AN348" s="11"/>
      <c r="AO348" s="11"/>
      <c r="AQ348" s="10"/>
      <c r="AR348" s="10"/>
      <c r="AS348" s="10"/>
      <c r="AT348" s="10"/>
      <c r="AU348" s="10"/>
      <c r="AW348" s="10"/>
      <c r="AX348" s="10"/>
      <c r="AY348" s="10"/>
      <c r="BC348" s="10"/>
      <c r="BD348" s="10"/>
      <c r="BP348" s="10"/>
      <c r="BR348" s="10"/>
      <c r="BS348" s="10"/>
      <c r="BT348" s="10"/>
      <c r="CK348" s="10"/>
      <c r="CL348" s="10"/>
      <c r="CM348" s="10"/>
      <c r="CN348" s="10"/>
      <c r="CO348" s="10"/>
      <c r="CP348" s="10"/>
      <c r="DJ348" s="10"/>
      <c r="DK348" s="10"/>
      <c r="DL348" s="10"/>
      <c r="DM348" s="10"/>
      <c r="DN348" s="10"/>
      <c r="DO348" s="10"/>
      <c r="DQ348" s="10"/>
      <c r="DR348" s="10"/>
      <c r="DS348" s="10"/>
      <c r="DT348" s="10"/>
      <c r="DU348" s="10"/>
      <c r="DV348" s="10"/>
      <c r="DW348" s="10"/>
      <c r="DX348" s="10"/>
      <c r="DY348" s="10"/>
      <c r="DZ348" s="10"/>
      <c r="EA348" s="10"/>
      <c r="EB348" s="10"/>
      <c r="EC348" s="10"/>
      <c r="ED348" s="10"/>
      <c r="EE348" s="10"/>
      <c r="EJ348" s="10"/>
      <c r="EL348" s="10"/>
      <c r="EM348" s="10"/>
      <c r="EN348" s="10"/>
      <c r="EO348" s="10"/>
      <c r="EP348" s="10"/>
      <c r="EQ348" s="10"/>
      <c r="ER348" s="10"/>
      <c r="ES348" s="10"/>
      <c r="ET348" s="10"/>
      <c r="EU348" s="10"/>
      <c r="EV348" s="10"/>
      <c r="EW348" s="10"/>
      <c r="EX348" s="10"/>
      <c r="EZ348" s="10"/>
      <c r="FJ348" s="10"/>
      <c r="FK348" s="10"/>
      <c r="FQ348" s="10"/>
      <c r="FS348" s="10"/>
      <c r="FV348" s="10"/>
      <c r="FW348" s="10"/>
      <c r="FX348" s="10"/>
      <c r="FY348" s="10"/>
      <c r="GE348" s="10"/>
      <c r="GP348" s="10"/>
      <c r="GR348" s="10"/>
      <c r="GV348" s="10"/>
      <c r="GW348" s="10"/>
      <c r="GX348" s="10"/>
      <c r="GY348" s="10"/>
      <c r="HB348" s="10"/>
      <c r="HC348" s="10"/>
      <c r="HD348" s="10"/>
      <c r="HE348" s="10"/>
      <c r="HF348" s="10"/>
      <c r="HG348" s="10"/>
      <c r="HH348" s="10"/>
      <c r="HK348" s="10"/>
      <c r="HL348" s="10"/>
    </row>
    <row r="349" spans="3:220" x14ac:dyDescent="0.2">
      <c r="AG349" s="10"/>
      <c r="AH349" s="10"/>
      <c r="AI349" s="10"/>
      <c r="AJ349" s="10"/>
      <c r="AL349" s="10"/>
      <c r="AM349" s="10"/>
      <c r="AN349" s="11"/>
      <c r="AO349" s="11"/>
      <c r="AQ349" s="10"/>
      <c r="AR349" s="10"/>
      <c r="AS349" s="10"/>
      <c r="AT349" s="10"/>
      <c r="AU349" s="10"/>
      <c r="AW349" s="10"/>
      <c r="AX349" s="10"/>
      <c r="AY349" s="10"/>
      <c r="BC349" s="10"/>
      <c r="BD349" s="10"/>
      <c r="BP349" s="10"/>
      <c r="BR349" s="10"/>
      <c r="BS349" s="10"/>
      <c r="BT349" s="10"/>
      <c r="CK349" s="10"/>
      <c r="CL349" s="10"/>
      <c r="CM349" s="10"/>
      <c r="CN349" s="10"/>
      <c r="CO349" s="10"/>
      <c r="CP349" s="10"/>
      <c r="DJ349" s="10"/>
      <c r="DK349" s="10"/>
      <c r="DL349" s="10"/>
      <c r="DM349" s="10"/>
      <c r="DN349" s="10"/>
      <c r="DO349" s="10"/>
      <c r="DQ349" s="10"/>
      <c r="DR349" s="10"/>
      <c r="DS349" s="10"/>
      <c r="DT349" s="10"/>
      <c r="DU349" s="10"/>
      <c r="DV349" s="10"/>
      <c r="DW349" s="10"/>
      <c r="DX349" s="10"/>
      <c r="DY349" s="10"/>
      <c r="DZ349" s="10"/>
      <c r="EA349" s="10"/>
      <c r="EB349" s="10"/>
      <c r="EC349" s="10"/>
      <c r="ED349" s="10"/>
      <c r="EE349" s="10"/>
      <c r="EJ349" s="10"/>
      <c r="EL349" s="10"/>
      <c r="EM349" s="10"/>
      <c r="EN349" s="10"/>
      <c r="EO349" s="10"/>
      <c r="EP349" s="10"/>
      <c r="EQ349" s="10"/>
      <c r="ER349" s="10"/>
      <c r="ES349" s="10"/>
      <c r="ET349" s="10"/>
      <c r="EU349" s="10"/>
      <c r="EV349" s="10"/>
      <c r="EW349" s="10"/>
      <c r="EX349" s="10"/>
      <c r="EZ349" s="10"/>
      <c r="FJ349" s="10"/>
      <c r="FK349" s="10"/>
      <c r="FQ349" s="10"/>
      <c r="FS349" s="10"/>
      <c r="FV349" s="10"/>
      <c r="FW349" s="10"/>
      <c r="FX349" s="10"/>
      <c r="FY349" s="10"/>
      <c r="GE349" s="10"/>
      <c r="GP349" s="10"/>
      <c r="GR349" s="10"/>
      <c r="GV349" s="10"/>
      <c r="GW349" s="10"/>
      <c r="GX349" s="10"/>
      <c r="GY349" s="10"/>
      <c r="HB349" s="10"/>
      <c r="HC349" s="10"/>
      <c r="HD349" s="10"/>
      <c r="HE349" s="10"/>
      <c r="HF349" s="10"/>
      <c r="HG349" s="10"/>
      <c r="HH349" s="10"/>
      <c r="HK349" s="10"/>
      <c r="HL349" s="10"/>
    </row>
    <row r="350" spans="3:220" x14ac:dyDescent="0.2">
      <c r="AG350" s="10"/>
      <c r="AH350" s="10"/>
      <c r="AI350" s="10"/>
      <c r="AJ350" s="10"/>
      <c r="AL350" s="10"/>
      <c r="AM350" s="10"/>
      <c r="AN350" s="11"/>
      <c r="AO350" s="11"/>
      <c r="AQ350" s="10"/>
      <c r="AR350" s="10"/>
      <c r="AS350" s="10"/>
      <c r="AT350" s="10"/>
      <c r="AU350" s="10"/>
      <c r="AW350" s="10"/>
      <c r="AX350" s="10"/>
      <c r="AY350" s="10"/>
      <c r="BC350" s="10"/>
      <c r="BD350" s="10"/>
      <c r="BP350" s="10"/>
      <c r="BR350" s="10"/>
      <c r="BS350" s="10"/>
      <c r="BT350" s="10"/>
      <c r="CK350" s="10"/>
      <c r="CL350" s="10"/>
      <c r="CM350" s="10"/>
      <c r="CN350" s="10"/>
      <c r="CO350" s="10"/>
      <c r="CP350" s="10"/>
      <c r="DJ350" s="10"/>
      <c r="DK350" s="10"/>
      <c r="DL350" s="10"/>
      <c r="DM350" s="10"/>
      <c r="DN350" s="10"/>
      <c r="DO350" s="10"/>
      <c r="DQ350" s="10"/>
      <c r="DR350" s="10"/>
      <c r="DS350" s="10"/>
      <c r="DT350" s="10"/>
      <c r="DU350" s="10"/>
      <c r="DV350" s="10"/>
      <c r="DW350" s="10"/>
      <c r="DX350" s="10"/>
      <c r="DY350" s="10"/>
      <c r="DZ350" s="10"/>
      <c r="EA350" s="10"/>
      <c r="EB350" s="10"/>
      <c r="EC350" s="10"/>
      <c r="ED350" s="10"/>
      <c r="EE350" s="10"/>
      <c r="EJ350" s="10"/>
      <c r="EL350" s="10"/>
      <c r="EM350" s="10"/>
      <c r="EN350" s="10"/>
      <c r="EO350" s="10"/>
      <c r="EP350" s="10"/>
      <c r="EQ350" s="10"/>
      <c r="ER350" s="10"/>
      <c r="ES350" s="10"/>
      <c r="ET350" s="10"/>
      <c r="EU350" s="10"/>
      <c r="EV350" s="10"/>
      <c r="EW350" s="10"/>
      <c r="EX350" s="10"/>
      <c r="EZ350" s="10"/>
      <c r="FJ350" s="10"/>
      <c r="FK350" s="10"/>
      <c r="FQ350" s="10"/>
      <c r="FS350" s="10"/>
      <c r="FV350" s="10"/>
      <c r="FW350" s="10"/>
      <c r="FX350" s="10"/>
      <c r="FY350" s="10"/>
      <c r="GE350" s="10"/>
      <c r="GP350" s="10"/>
      <c r="GR350" s="10"/>
      <c r="GV350" s="10"/>
      <c r="GW350" s="10"/>
      <c r="GX350" s="10"/>
      <c r="GY350" s="10"/>
      <c r="HB350" s="10"/>
      <c r="HC350" s="10"/>
      <c r="HD350" s="10"/>
      <c r="HE350" s="10"/>
      <c r="HF350" s="10"/>
      <c r="HG350" s="10"/>
      <c r="HH350" s="10"/>
      <c r="HK350" s="10"/>
      <c r="HL350" s="10"/>
    </row>
    <row r="351" spans="3:220" x14ac:dyDescent="0.2">
      <c r="AG351" s="10"/>
      <c r="AH351" s="10"/>
      <c r="AI351" s="10"/>
      <c r="AJ351" s="10"/>
      <c r="AL351" s="10"/>
      <c r="AM351" s="10"/>
      <c r="AN351" s="11"/>
      <c r="AO351" s="11"/>
      <c r="AQ351" s="10"/>
      <c r="AR351" s="10"/>
      <c r="AS351" s="10"/>
      <c r="AT351" s="10"/>
      <c r="AU351" s="10"/>
      <c r="AW351" s="10"/>
      <c r="AX351" s="10"/>
      <c r="AY351" s="10"/>
      <c r="BC351" s="10"/>
      <c r="BD351" s="10"/>
      <c r="BP351" s="10"/>
      <c r="BR351" s="10"/>
      <c r="BS351" s="10"/>
      <c r="BT351" s="10"/>
      <c r="CK351" s="10"/>
      <c r="CL351" s="10"/>
      <c r="CM351" s="10"/>
      <c r="CN351" s="10"/>
      <c r="CO351" s="10"/>
      <c r="CP351" s="10"/>
      <c r="DJ351" s="10"/>
      <c r="DK351" s="10"/>
      <c r="DL351" s="10"/>
      <c r="DM351" s="10"/>
      <c r="DN351" s="10"/>
      <c r="DO351" s="10"/>
      <c r="DQ351" s="10"/>
      <c r="DR351" s="10"/>
      <c r="DS351" s="10"/>
      <c r="DT351" s="10"/>
      <c r="DU351" s="10"/>
      <c r="DV351" s="10"/>
      <c r="DW351" s="10"/>
      <c r="DX351" s="10"/>
      <c r="DY351" s="10"/>
      <c r="DZ351" s="10"/>
      <c r="EA351" s="10"/>
      <c r="EB351" s="10"/>
      <c r="EC351" s="10"/>
      <c r="ED351" s="10"/>
      <c r="EE351" s="10"/>
      <c r="EJ351" s="10"/>
      <c r="EL351" s="10"/>
      <c r="EM351" s="10"/>
      <c r="EN351" s="10"/>
      <c r="EO351" s="10"/>
      <c r="EP351" s="10"/>
      <c r="EQ351" s="10"/>
      <c r="ER351" s="10"/>
      <c r="ES351" s="10"/>
      <c r="ET351" s="10"/>
      <c r="EU351" s="10"/>
      <c r="EV351" s="10"/>
      <c r="EW351" s="10"/>
      <c r="EX351" s="10"/>
      <c r="EZ351" s="10"/>
      <c r="FJ351" s="10"/>
      <c r="FK351" s="10"/>
      <c r="FQ351" s="10"/>
      <c r="FS351" s="10"/>
      <c r="FV351" s="10"/>
      <c r="FW351" s="10"/>
      <c r="FX351" s="10"/>
      <c r="FY351" s="10"/>
      <c r="GE351" s="10"/>
      <c r="GP351" s="10"/>
      <c r="GR351" s="10"/>
      <c r="GV351" s="10"/>
      <c r="GW351" s="10"/>
      <c r="GX351" s="10"/>
      <c r="GY351" s="10"/>
      <c r="HB351" s="10"/>
      <c r="HC351" s="10"/>
      <c r="HD351" s="10"/>
      <c r="HE351" s="10"/>
      <c r="HF351" s="10"/>
      <c r="HG351" s="10"/>
      <c r="HH351" s="10"/>
      <c r="HK351" s="10"/>
      <c r="HL351" s="10"/>
    </row>
    <row r="352" spans="3:220" x14ac:dyDescent="0.2">
      <c r="AG352" s="10"/>
      <c r="AH352" s="10"/>
      <c r="AI352" s="10"/>
      <c r="AJ352" s="10"/>
      <c r="AL352" s="10"/>
      <c r="AM352" s="10"/>
      <c r="AN352" s="11"/>
      <c r="AO352" s="11"/>
      <c r="AQ352" s="10"/>
      <c r="AR352" s="10"/>
      <c r="AS352" s="10"/>
      <c r="AT352" s="10"/>
      <c r="AU352" s="10"/>
      <c r="AW352" s="10"/>
      <c r="AX352" s="10"/>
      <c r="AY352" s="10"/>
      <c r="BC352" s="10"/>
      <c r="BD352" s="10"/>
      <c r="BP352" s="10"/>
      <c r="BR352" s="10"/>
      <c r="BS352" s="10"/>
      <c r="BT352" s="10"/>
      <c r="CK352" s="10"/>
      <c r="CL352" s="10"/>
      <c r="CM352" s="10"/>
      <c r="CN352" s="10"/>
      <c r="CO352" s="10"/>
      <c r="CP352" s="10"/>
      <c r="DJ352" s="10"/>
      <c r="DK352" s="10"/>
      <c r="DL352" s="10"/>
      <c r="DM352" s="10"/>
      <c r="DN352" s="10"/>
      <c r="DO352" s="10"/>
      <c r="DQ352" s="10"/>
      <c r="DR352" s="10"/>
      <c r="DS352" s="10"/>
      <c r="DT352" s="10"/>
      <c r="DU352" s="10"/>
      <c r="DV352" s="10"/>
      <c r="DW352" s="10"/>
      <c r="DX352" s="10"/>
      <c r="DY352" s="10"/>
      <c r="DZ352" s="10"/>
      <c r="EA352" s="10"/>
      <c r="EB352" s="10"/>
      <c r="EC352" s="10"/>
      <c r="ED352" s="10"/>
      <c r="EE352" s="10"/>
      <c r="EJ352" s="10"/>
      <c r="EL352" s="10"/>
      <c r="EM352" s="10"/>
      <c r="EN352" s="10"/>
      <c r="EO352" s="10"/>
      <c r="EP352" s="10"/>
      <c r="EQ352" s="10"/>
      <c r="ER352" s="10"/>
      <c r="ES352" s="10"/>
      <c r="ET352" s="10"/>
      <c r="EU352" s="10"/>
      <c r="EV352" s="10"/>
      <c r="EW352" s="10"/>
      <c r="EX352" s="10"/>
      <c r="EZ352" s="10"/>
      <c r="FJ352" s="10"/>
      <c r="FK352" s="10"/>
      <c r="FQ352" s="10"/>
      <c r="FS352" s="10"/>
      <c r="FV352" s="10"/>
      <c r="FW352" s="10"/>
      <c r="FX352" s="10"/>
      <c r="FY352" s="10"/>
      <c r="GE352" s="10"/>
      <c r="GP352" s="10"/>
      <c r="GR352" s="10"/>
      <c r="GV352" s="10"/>
      <c r="GW352" s="10"/>
      <c r="GX352" s="10"/>
      <c r="GY352" s="10"/>
      <c r="HB352" s="10"/>
      <c r="HC352" s="10"/>
      <c r="HD352" s="10"/>
      <c r="HE352" s="10"/>
      <c r="HF352" s="10"/>
      <c r="HG352" s="10"/>
      <c r="HH352" s="10"/>
      <c r="HK352" s="10"/>
      <c r="HL352" s="10"/>
    </row>
    <row r="353" spans="33:220" x14ac:dyDescent="0.2">
      <c r="AG353" s="10"/>
      <c r="AH353" s="10"/>
      <c r="AI353" s="10"/>
      <c r="AJ353" s="10"/>
      <c r="AL353" s="10"/>
      <c r="AM353" s="10"/>
      <c r="AN353" s="11"/>
      <c r="AO353" s="11"/>
      <c r="AQ353" s="10"/>
      <c r="AR353" s="10"/>
      <c r="AS353" s="10"/>
      <c r="AT353" s="10"/>
      <c r="AU353" s="10"/>
      <c r="AW353" s="10"/>
      <c r="AX353" s="10"/>
      <c r="AY353" s="10"/>
      <c r="BC353" s="10"/>
      <c r="BD353" s="10"/>
      <c r="BP353" s="10"/>
      <c r="BR353" s="10"/>
      <c r="BS353" s="10"/>
      <c r="BT353" s="10"/>
      <c r="CK353" s="10"/>
      <c r="CL353" s="10"/>
      <c r="CM353" s="10"/>
      <c r="CN353" s="10"/>
      <c r="CO353" s="10"/>
      <c r="CP353" s="10"/>
      <c r="DJ353" s="10"/>
      <c r="DK353" s="10"/>
      <c r="DL353" s="10"/>
      <c r="DM353" s="10"/>
      <c r="DN353" s="10"/>
      <c r="DO353" s="10"/>
      <c r="DQ353" s="10"/>
      <c r="DR353" s="10"/>
      <c r="DS353" s="10"/>
      <c r="DT353" s="10"/>
      <c r="DU353" s="10"/>
      <c r="DV353" s="10"/>
      <c r="DW353" s="10"/>
      <c r="DX353" s="10"/>
      <c r="DY353" s="10"/>
      <c r="DZ353" s="10"/>
      <c r="EA353" s="10"/>
      <c r="EB353" s="10"/>
      <c r="EC353" s="10"/>
      <c r="ED353" s="10"/>
      <c r="EE353" s="10"/>
      <c r="EJ353" s="10"/>
      <c r="EL353" s="10"/>
      <c r="EM353" s="10"/>
      <c r="EN353" s="10"/>
      <c r="EO353" s="10"/>
      <c r="EP353" s="10"/>
      <c r="EQ353" s="10"/>
      <c r="ER353" s="10"/>
      <c r="ES353" s="10"/>
      <c r="ET353" s="10"/>
      <c r="EU353" s="10"/>
      <c r="EV353" s="10"/>
      <c r="EW353" s="10"/>
      <c r="EX353" s="10"/>
      <c r="EZ353" s="10"/>
      <c r="FJ353" s="10"/>
      <c r="FK353" s="10"/>
      <c r="FQ353" s="10"/>
      <c r="FS353" s="10"/>
      <c r="FV353" s="10"/>
      <c r="FW353" s="10"/>
      <c r="FX353" s="10"/>
      <c r="FY353" s="10"/>
      <c r="GE353" s="10"/>
      <c r="GP353" s="10"/>
      <c r="GR353" s="10"/>
      <c r="GV353" s="10"/>
      <c r="GW353" s="10"/>
      <c r="GX353" s="10"/>
      <c r="GY353" s="10"/>
      <c r="HB353" s="10"/>
      <c r="HC353" s="10"/>
      <c r="HD353" s="10"/>
      <c r="HE353" s="10"/>
      <c r="HF353" s="10"/>
      <c r="HG353" s="10"/>
      <c r="HH353" s="10"/>
      <c r="HK353" s="10"/>
      <c r="HL353" s="10"/>
    </row>
    <row r="354" spans="33:220" x14ac:dyDescent="0.2">
      <c r="AG354" s="10"/>
      <c r="AH354" s="10"/>
      <c r="AI354" s="10"/>
      <c r="AJ354" s="10"/>
      <c r="AL354" s="10"/>
      <c r="AM354" s="10"/>
      <c r="AN354" s="11"/>
      <c r="AO354" s="11"/>
      <c r="AQ354" s="10"/>
      <c r="AR354" s="10"/>
      <c r="AS354" s="10"/>
      <c r="AT354" s="10"/>
      <c r="AU354" s="10"/>
      <c r="AW354" s="10"/>
      <c r="AX354" s="10"/>
      <c r="AY354" s="10"/>
      <c r="BC354" s="10"/>
      <c r="BD354" s="10"/>
      <c r="BP354" s="10"/>
      <c r="BR354" s="10"/>
      <c r="BS354" s="10"/>
      <c r="BT354" s="10"/>
      <c r="CK354" s="10"/>
      <c r="CL354" s="10"/>
      <c r="CM354" s="10"/>
      <c r="CN354" s="10"/>
      <c r="CO354" s="10"/>
      <c r="CP354" s="10"/>
      <c r="DJ354" s="10"/>
      <c r="DK354" s="10"/>
      <c r="DL354" s="10"/>
      <c r="DM354" s="10"/>
      <c r="DN354" s="10"/>
      <c r="DO354" s="10"/>
      <c r="DQ354" s="10"/>
      <c r="DR354" s="10"/>
      <c r="DS354" s="10"/>
      <c r="DT354" s="10"/>
      <c r="DU354" s="10"/>
      <c r="DV354" s="10"/>
      <c r="DW354" s="10"/>
      <c r="DX354" s="10"/>
      <c r="DY354" s="10"/>
      <c r="DZ354" s="10"/>
      <c r="EA354" s="10"/>
      <c r="EB354" s="10"/>
      <c r="EC354" s="10"/>
      <c r="ED354" s="10"/>
      <c r="EE354" s="10"/>
      <c r="EJ354" s="10"/>
      <c r="EL354" s="10"/>
      <c r="EM354" s="10"/>
      <c r="EN354" s="10"/>
      <c r="EO354" s="10"/>
      <c r="EP354" s="10"/>
      <c r="EQ354" s="10"/>
      <c r="ER354" s="10"/>
      <c r="ES354" s="10"/>
      <c r="ET354" s="10"/>
      <c r="EU354" s="10"/>
      <c r="EV354" s="10"/>
      <c r="EW354" s="10"/>
      <c r="EX354" s="10"/>
      <c r="EZ354" s="10"/>
      <c r="FJ354" s="10"/>
      <c r="FK354" s="10"/>
      <c r="FQ354" s="10"/>
      <c r="FS354" s="10"/>
      <c r="FV354" s="10"/>
      <c r="FW354" s="10"/>
      <c r="FX354" s="10"/>
      <c r="FY354" s="10"/>
      <c r="GE354" s="10"/>
      <c r="GP354" s="10"/>
      <c r="GR354" s="10"/>
      <c r="GV354" s="10"/>
      <c r="GW354" s="10"/>
      <c r="GX354" s="10"/>
      <c r="GY354" s="10"/>
      <c r="HB354" s="10"/>
      <c r="HC354" s="10"/>
      <c r="HD354" s="10"/>
      <c r="HE354" s="10"/>
      <c r="HF354" s="10"/>
      <c r="HG354" s="10"/>
      <c r="HH354" s="10"/>
      <c r="HK354" s="10"/>
      <c r="HL354" s="10"/>
    </row>
    <row r="355" spans="33:220" x14ac:dyDescent="0.2">
      <c r="AG355" s="10"/>
      <c r="AH355" s="10"/>
      <c r="AI355" s="10"/>
      <c r="AJ355" s="10"/>
      <c r="AL355" s="10"/>
      <c r="AM355" s="10"/>
      <c r="AN355" s="11"/>
      <c r="AO355" s="11"/>
      <c r="AQ355" s="10"/>
      <c r="AR355" s="10"/>
      <c r="AS355" s="10"/>
      <c r="AT355" s="10"/>
      <c r="AU355" s="10"/>
      <c r="AW355" s="10"/>
      <c r="AX355" s="10"/>
      <c r="AY355" s="10"/>
      <c r="BC355" s="10"/>
      <c r="BD355" s="10"/>
      <c r="BP355" s="10"/>
      <c r="BR355" s="10"/>
      <c r="BS355" s="10"/>
      <c r="BT355" s="10"/>
      <c r="CK355" s="10"/>
      <c r="CL355" s="10"/>
      <c r="CM355" s="10"/>
      <c r="CN355" s="10"/>
      <c r="CO355" s="10"/>
      <c r="CP355" s="10"/>
      <c r="DJ355" s="10"/>
      <c r="DK355" s="10"/>
      <c r="DL355" s="10"/>
      <c r="DM355" s="10"/>
      <c r="DN355" s="10"/>
      <c r="DO355" s="10"/>
      <c r="DQ355" s="10"/>
      <c r="DR355" s="10"/>
      <c r="DS355" s="10"/>
      <c r="DT355" s="10"/>
      <c r="DU355" s="10"/>
      <c r="DV355" s="10"/>
      <c r="DW355" s="10"/>
      <c r="DX355" s="10"/>
      <c r="DY355" s="10"/>
      <c r="DZ355" s="10"/>
      <c r="EA355" s="10"/>
      <c r="EB355" s="10"/>
      <c r="EC355" s="10"/>
      <c r="ED355" s="10"/>
      <c r="EE355" s="10"/>
      <c r="EJ355" s="10"/>
      <c r="EL355" s="10"/>
      <c r="EM355" s="10"/>
      <c r="EN355" s="10"/>
      <c r="EO355" s="10"/>
      <c r="EP355" s="10"/>
      <c r="EQ355" s="10"/>
      <c r="ER355" s="10"/>
      <c r="ES355" s="10"/>
      <c r="ET355" s="10"/>
      <c r="EU355" s="10"/>
      <c r="EV355" s="10"/>
      <c r="EW355" s="10"/>
      <c r="EX355" s="10"/>
      <c r="EZ355" s="10"/>
      <c r="FJ355" s="10"/>
      <c r="FK355" s="10"/>
      <c r="FQ355" s="10"/>
      <c r="FS355" s="10"/>
      <c r="FV355" s="10"/>
      <c r="FW355" s="10"/>
      <c r="FX355" s="10"/>
      <c r="FY355" s="10"/>
      <c r="GE355" s="10"/>
      <c r="GP355" s="10"/>
      <c r="GR355" s="10"/>
      <c r="GV355" s="10"/>
      <c r="GW355" s="10"/>
      <c r="GX355" s="10"/>
      <c r="GY355" s="10"/>
      <c r="HB355" s="10"/>
      <c r="HC355" s="10"/>
      <c r="HD355" s="10"/>
      <c r="HE355" s="10"/>
      <c r="HF355" s="10"/>
      <c r="HG355" s="10"/>
      <c r="HH355" s="10"/>
      <c r="HK355" s="10"/>
      <c r="HL355" s="10"/>
    </row>
    <row r="356" spans="33:220" x14ac:dyDescent="0.2">
      <c r="AG356" s="10"/>
      <c r="AH356" s="10"/>
      <c r="AI356" s="10"/>
      <c r="AJ356" s="10"/>
      <c r="AL356" s="10"/>
      <c r="AM356" s="10"/>
      <c r="AN356" s="11"/>
      <c r="AO356" s="11"/>
      <c r="AQ356" s="10"/>
      <c r="AR356" s="10"/>
      <c r="AS356" s="10"/>
      <c r="AT356" s="10"/>
      <c r="AU356" s="10"/>
      <c r="AW356" s="10"/>
      <c r="AX356" s="10"/>
      <c r="AY356" s="10"/>
      <c r="BC356" s="10"/>
      <c r="BD356" s="10"/>
      <c r="BP356" s="10"/>
      <c r="BR356" s="10"/>
      <c r="BS356" s="10"/>
      <c r="BT356" s="10"/>
      <c r="CK356" s="10"/>
      <c r="CL356" s="10"/>
      <c r="CM356" s="10"/>
      <c r="CN356" s="10"/>
      <c r="CO356" s="10"/>
      <c r="CP356" s="10"/>
      <c r="DJ356" s="10"/>
      <c r="DK356" s="10"/>
      <c r="DL356" s="10"/>
      <c r="DM356" s="10"/>
      <c r="DN356" s="10"/>
      <c r="DO356" s="10"/>
      <c r="DQ356" s="10"/>
      <c r="DR356" s="10"/>
      <c r="DS356" s="10"/>
      <c r="DT356" s="10"/>
      <c r="DU356" s="10"/>
      <c r="DV356" s="10"/>
      <c r="DW356" s="10"/>
      <c r="DX356" s="10"/>
      <c r="DY356" s="10"/>
      <c r="DZ356" s="10"/>
      <c r="EA356" s="10"/>
      <c r="EB356" s="10"/>
      <c r="EC356" s="10"/>
      <c r="ED356" s="10"/>
      <c r="EE356" s="10"/>
      <c r="EJ356" s="10"/>
      <c r="EL356" s="10"/>
      <c r="EM356" s="10"/>
      <c r="EN356" s="10"/>
      <c r="EO356" s="10"/>
      <c r="EP356" s="10"/>
      <c r="EQ356" s="10"/>
      <c r="ER356" s="10"/>
      <c r="ES356" s="10"/>
      <c r="ET356" s="10"/>
      <c r="EU356" s="10"/>
      <c r="EV356" s="10"/>
      <c r="EW356" s="10"/>
      <c r="EX356" s="10"/>
      <c r="EZ356" s="10"/>
      <c r="FJ356" s="10"/>
      <c r="FK356" s="10"/>
      <c r="FQ356" s="10"/>
      <c r="FS356" s="10"/>
      <c r="FV356" s="10"/>
      <c r="FW356" s="10"/>
      <c r="FX356" s="10"/>
      <c r="FY356" s="10"/>
      <c r="GE356" s="10"/>
      <c r="GP356" s="10"/>
      <c r="GR356" s="10"/>
      <c r="GV356" s="10"/>
      <c r="GW356" s="10"/>
      <c r="GX356" s="10"/>
      <c r="GY356" s="10"/>
      <c r="HB356" s="10"/>
      <c r="HC356" s="10"/>
      <c r="HD356" s="10"/>
      <c r="HE356" s="10"/>
      <c r="HF356" s="10"/>
      <c r="HG356" s="10"/>
      <c r="HH356" s="10"/>
      <c r="HK356" s="10"/>
      <c r="HL356" s="10"/>
    </row>
    <row r="357" spans="33:220" x14ac:dyDescent="0.2">
      <c r="AG357" s="10"/>
      <c r="AH357" s="10"/>
      <c r="AI357" s="10"/>
      <c r="AJ357" s="10"/>
      <c r="AL357" s="10"/>
      <c r="AM357" s="10"/>
      <c r="AN357" s="11"/>
      <c r="AO357" s="11"/>
      <c r="AQ357" s="10"/>
      <c r="AR357" s="10"/>
      <c r="AS357" s="10"/>
      <c r="AT357" s="10"/>
      <c r="AU357" s="10"/>
      <c r="AW357" s="10"/>
      <c r="AX357" s="10"/>
      <c r="AY357" s="10"/>
      <c r="BC357" s="10"/>
      <c r="BD357" s="10"/>
      <c r="BP357" s="10"/>
      <c r="BR357" s="10"/>
      <c r="BS357" s="10"/>
      <c r="BT357" s="10"/>
      <c r="CK357" s="10"/>
      <c r="CL357" s="10"/>
      <c r="CM357" s="10"/>
      <c r="CN357" s="10"/>
      <c r="CO357" s="10"/>
      <c r="CP357" s="10"/>
      <c r="DJ357" s="10"/>
      <c r="DK357" s="10"/>
      <c r="DL357" s="10"/>
      <c r="DM357" s="10"/>
      <c r="DN357" s="10"/>
      <c r="DO357" s="10"/>
      <c r="DQ357" s="10"/>
      <c r="DR357" s="10"/>
      <c r="DS357" s="10"/>
      <c r="DT357" s="10"/>
      <c r="DU357" s="10"/>
      <c r="DV357" s="10"/>
      <c r="DW357" s="10"/>
      <c r="DX357" s="10"/>
      <c r="DY357" s="10"/>
      <c r="DZ357" s="10"/>
      <c r="EA357" s="10"/>
      <c r="EB357" s="10"/>
      <c r="EC357" s="10"/>
      <c r="ED357" s="10"/>
      <c r="EE357" s="10"/>
      <c r="EJ357" s="10"/>
      <c r="EL357" s="10"/>
      <c r="EM357" s="10"/>
      <c r="EN357" s="10"/>
      <c r="EO357" s="10"/>
      <c r="EP357" s="10"/>
      <c r="EQ357" s="10"/>
      <c r="ER357" s="10"/>
      <c r="ES357" s="10"/>
      <c r="ET357" s="10"/>
      <c r="EU357" s="10"/>
      <c r="EV357" s="10"/>
      <c r="EW357" s="10"/>
      <c r="EX357" s="10"/>
      <c r="EZ357" s="10"/>
      <c r="FJ357" s="10"/>
      <c r="FK357" s="10"/>
      <c r="FQ357" s="10"/>
      <c r="FS357" s="10"/>
      <c r="FV357" s="10"/>
      <c r="FW357" s="10"/>
      <c r="FX357" s="10"/>
      <c r="FY357" s="10"/>
      <c r="GE357" s="10"/>
      <c r="GP357" s="10"/>
      <c r="GR357" s="10"/>
      <c r="GV357" s="10"/>
      <c r="GW357" s="10"/>
      <c r="GX357" s="10"/>
      <c r="GY357" s="10"/>
      <c r="HB357" s="10"/>
      <c r="HC357" s="10"/>
      <c r="HD357" s="10"/>
      <c r="HE357" s="10"/>
      <c r="HF357" s="10"/>
      <c r="HG357" s="10"/>
      <c r="HH357" s="10"/>
      <c r="HK357" s="10"/>
      <c r="HL357" s="10"/>
    </row>
    <row r="358" spans="33:220" x14ac:dyDescent="0.2">
      <c r="AG358" s="10"/>
      <c r="AH358" s="10"/>
      <c r="AI358" s="10"/>
      <c r="AJ358" s="10"/>
      <c r="AL358" s="10"/>
      <c r="AM358" s="10"/>
      <c r="AN358" s="11"/>
      <c r="AO358" s="11"/>
      <c r="AQ358" s="10"/>
      <c r="AR358" s="10"/>
      <c r="AS358" s="10"/>
      <c r="AT358" s="10"/>
      <c r="AU358" s="10"/>
      <c r="AW358" s="10"/>
      <c r="AX358" s="10"/>
      <c r="AY358" s="10"/>
      <c r="BC358" s="10"/>
      <c r="BD358" s="10"/>
      <c r="BP358" s="10"/>
      <c r="BR358" s="10"/>
      <c r="BS358" s="10"/>
      <c r="BT358" s="10"/>
      <c r="CK358" s="10"/>
      <c r="CL358" s="10"/>
      <c r="CM358" s="10"/>
      <c r="CN358" s="10"/>
      <c r="CO358" s="10"/>
      <c r="CP358" s="10"/>
      <c r="DJ358" s="10"/>
      <c r="DK358" s="10"/>
      <c r="DL358" s="10"/>
      <c r="DM358" s="10"/>
      <c r="DN358" s="10"/>
      <c r="DO358" s="10"/>
      <c r="DQ358" s="10"/>
      <c r="DR358" s="10"/>
      <c r="DS358" s="10"/>
      <c r="DT358" s="10"/>
      <c r="DU358" s="10"/>
      <c r="DV358" s="10"/>
      <c r="DW358" s="10"/>
      <c r="DX358" s="10"/>
      <c r="DY358" s="10"/>
      <c r="DZ358" s="10"/>
      <c r="EA358" s="10"/>
      <c r="EB358" s="10"/>
      <c r="EC358" s="10"/>
      <c r="ED358" s="10"/>
      <c r="EE358" s="10"/>
      <c r="EJ358" s="10"/>
      <c r="EL358" s="10"/>
      <c r="EM358" s="10"/>
      <c r="EN358" s="10"/>
      <c r="EO358" s="10"/>
      <c r="EP358" s="10"/>
      <c r="EQ358" s="10"/>
      <c r="ER358" s="10"/>
      <c r="ES358" s="10"/>
      <c r="ET358" s="10"/>
      <c r="EU358" s="10"/>
      <c r="EV358" s="10"/>
      <c r="EW358" s="10"/>
      <c r="EX358" s="10"/>
      <c r="EZ358" s="10"/>
      <c r="FJ358" s="10"/>
      <c r="FK358" s="10"/>
      <c r="FQ358" s="10"/>
      <c r="FS358" s="10"/>
      <c r="FV358" s="10"/>
      <c r="FW358" s="10"/>
      <c r="FX358" s="10"/>
      <c r="FY358" s="10"/>
      <c r="GE358" s="10"/>
      <c r="GP358" s="10"/>
      <c r="GR358" s="10"/>
      <c r="GV358" s="10"/>
      <c r="GW358" s="10"/>
      <c r="GX358" s="10"/>
      <c r="GY358" s="10"/>
      <c r="HB358" s="10"/>
      <c r="HC358" s="10"/>
      <c r="HD358" s="10"/>
      <c r="HE358" s="10"/>
      <c r="HF358" s="10"/>
      <c r="HG358" s="10"/>
      <c r="HH358" s="10"/>
      <c r="HK358" s="10"/>
      <c r="HL358" s="10"/>
    </row>
    <row r="359" spans="33:220" x14ac:dyDescent="0.2">
      <c r="AG359" s="10"/>
      <c r="AH359" s="10"/>
      <c r="AI359" s="10"/>
      <c r="AJ359" s="10"/>
      <c r="AL359" s="10"/>
      <c r="AM359" s="10"/>
      <c r="AN359" s="11"/>
      <c r="AO359" s="11"/>
      <c r="AQ359" s="10"/>
      <c r="AR359" s="10"/>
      <c r="AS359" s="10"/>
      <c r="AT359" s="10"/>
      <c r="AU359" s="10"/>
      <c r="AW359" s="10"/>
      <c r="AX359" s="10"/>
      <c r="AY359" s="10"/>
      <c r="BC359" s="10"/>
      <c r="BD359" s="10"/>
      <c r="BP359" s="10"/>
      <c r="BR359" s="10"/>
      <c r="BS359" s="10"/>
      <c r="BT359" s="10"/>
      <c r="CK359" s="10"/>
      <c r="CL359" s="10"/>
      <c r="CM359" s="10"/>
      <c r="CN359" s="10"/>
      <c r="CO359" s="10"/>
      <c r="CP359" s="10"/>
      <c r="DJ359" s="10"/>
      <c r="DK359" s="10"/>
      <c r="DL359" s="10"/>
      <c r="DM359" s="10"/>
      <c r="DN359" s="10"/>
      <c r="DO359" s="10"/>
      <c r="DQ359" s="10"/>
      <c r="DR359" s="10"/>
      <c r="DS359" s="10"/>
      <c r="DT359" s="10"/>
      <c r="DU359" s="10"/>
      <c r="DV359" s="10"/>
      <c r="DW359" s="10"/>
      <c r="DX359" s="10"/>
      <c r="DY359" s="10"/>
      <c r="DZ359" s="10"/>
      <c r="EA359" s="10"/>
      <c r="EB359" s="10"/>
      <c r="EC359" s="10"/>
      <c r="ED359" s="10"/>
      <c r="EE359" s="10"/>
      <c r="EJ359" s="10"/>
      <c r="EL359" s="10"/>
      <c r="EM359" s="10"/>
      <c r="EN359" s="10"/>
      <c r="EO359" s="10"/>
      <c r="EP359" s="10"/>
      <c r="EQ359" s="10"/>
      <c r="ER359" s="10"/>
      <c r="ES359" s="10"/>
      <c r="ET359" s="10"/>
      <c r="EU359" s="10"/>
      <c r="EV359" s="10"/>
      <c r="EW359" s="10"/>
      <c r="EX359" s="10"/>
      <c r="EZ359" s="10"/>
      <c r="FJ359" s="10"/>
      <c r="FK359" s="10"/>
      <c r="FQ359" s="10"/>
      <c r="FS359" s="10"/>
      <c r="FV359" s="10"/>
      <c r="FW359" s="10"/>
      <c r="FX359" s="10"/>
      <c r="FY359" s="10"/>
      <c r="GE359" s="10"/>
      <c r="GP359" s="10"/>
      <c r="GR359" s="10"/>
      <c r="GV359" s="10"/>
      <c r="GW359" s="10"/>
      <c r="GX359" s="10"/>
      <c r="GY359" s="10"/>
      <c r="HB359" s="10"/>
      <c r="HC359" s="10"/>
      <c r="HD359" s="10"/>
      <c r="HE359" s="10"/>
      <c r="HF359" s="10"/>
      <c r="HG359" s="10"/>
      <c r="HH359" s="10"/>
      <c r="HK359" s="10"/>
      <c r="HL359" s="10"/>
    </row>
    <row r="360" spans="33:220" x14ac:dyDescent="0.2">
      <c r="AG360" s="10"/>
      <c r="AH360" s="10"/>
      <c r="AI360" s="10"/>
      <c r="AJ360" s="10"/>
      <c r="AL360" s="10"/>
      <c r="AM360" s="10"/>
      <c r="AN360" s="11"/>
      <c r="AO360" s="11"/>
      <c r="AQ360" s="10"/>
      <c r="AR360" s="10"/>
      <c r="AS360" s="10"/>
      <c r="AT360" s="10"/>
      <c r="AU360" s="10"/>
      <c r="AW360" s="10"/>
      <c r="AX360" s="10"/>
      <c r="AY360" s="10"/>
      <c r="BC360" s="10"/>
      <c r="BD360" s="10"/>
      <c r="BP360" s="10"/>
      <c r="BR360" s="10"/>
      <c r="BS360" s="10"/>
      <c r="BT360" s="10"/>
      <c r="CK360" s="10"/>
      <c r="CL360" s="10"/>
      <c r="CM360" s="10"/>
      <c r="CN360" s="10"/>
      <c r="CO360" s="10"/>
      <c r="CP360" s="10"/>
      <c r="DJ360" s="10"/>
      <c r="DK360" s="10"/>
      <c r="DL360" s="10"/>
      <c r="DM360" s="10"/>
      <c r="DN360" s="10"/>
      <c r="DO360" s="10"/>
      <c r="DQ360" s="10"/>
      <c r="DR360" s="10"/>
      <c r="DS360" s="10"/>
      <c r="DT360" s="10"/>
      <c r="DU360" s="10"/>
      <c r="DV360" s="10"/>
      <c r="DW360" s="10"/>
      <c r="DX360" s="10"/>
      <c r="DY360" s="10"/>
      <c r="DZ360" s="10"/>
      <c r="EA360" s="10"/>
      <c r="EB360" s="10"/>
      <c r="EC360" s="10"/>
      <c r="ED360" s="10"/>
      <c r="EE360" s="10"/>
      <c r="EJ360" s="10"/>
      <c r="EL360" s="10"/>
      <c r="EM360" s="10"/>
      <c r="EN360" s="10"/>
      <c r="EO360" s="10"/>
      <c r="EP360" s="10"/>
      <c r="EQ360" s="10"/>
      <c r="ER360" s="10"/>
      <c r="ES360" s="10"/>
      <c r="ET360" s="10"/>
      <c r="EU360" s="10"/>
      <c r="EV360" s="10"/>
      <c r="EW360" s="10"/>
      <c r="EX360" s="10"/>
      <c r="EZ360" s="10"/>
      <c r="FJ360" s="10"/>
      <c r="FK360" s="10"/>
      <c r="FQ360" s="10"/>
      <c r="FS360" s="10"/>
      <c r="FV360" s="10"/>
      <c r="FW360" s="10"/>
      <c r="FX360" s="10"/>
      <c r="FY360" s="10"/>
      <c r="GE360" s="10"/>
      <c r="GP360" s="10"/>
      <c r="GR360" s="10"/>
      <c r="GV360" s="10"/>
      <c r="GW360" s="10"/>
      <c r="GX360" s="10"/>
      <c r="GY360" s="10"/>
      <c r="HB360" s="10"/>
      <c r="HC360" s="10"/>
      <c r="HD360" s="10"/>
      <c r="HE360" s="10"/>
      <c r="HF360" s="10"/>
      <c r="HG360" s="10"/>
      <c r="HH360" s="10"/>
      <c r="HK360" s="10"/>
      <c r="HL360" s="10"/>
    </row>
    <row r="361" spans="33:220" x14ac:dyDescent="0.2">
      <c r="AG361" s="10"/>
      <c r="AH361" s="10"/>
      <c r="AI361" s="10"/>
      <c r="AJ361" s="10"/>
      <c r="AL361" s="10"/>
      <c r="AM361" s="10"/>
      <c r="AN361" s="11"/>
      <c r="AO361" s="11"/>
      <c r="AQ361" s="10"/>
      <c r="AR361" s="10"/>
      <c r="AS361" s="10"/>
      <c r="AT361" s="10"/>
      <c r="AU361" s="10"/>
      <c r="AW361" s="10"/>
      <c r="AX361" s="10"/>
      <c r="AY361" s="10"/>
      <c r="BC361" s="10"/>
      <c r="BD361" s="10"/>
      <c r="BP361" s="10"/>
      <c r="BR361" s="10"/>
      <c r="BS361" s="10"/>
      <c r="BT361" s="10"/>
      <c r="CK361" s="10"/>
      <c r="CL361" s="10"/>
      <c r="CM361" s="10"/>
      <c r="CN361" s="10"/>
      <c r="CO361" s="10"/>
      <c r="CP361" s="10"/>
      <c r="DJ361" s="10"/>
      <c r="DK361" s="10"/>
      <c r="DL361" s="10"/>
      <c r="DM361" s="10"/>
      <c r="DN361" s="10"/>
      <c r="DO361" s="10"/>
      <c r="DQ361" s="10"/>
      <c r="DR361" s="10"/>
      <c r="DS361" s="10"/>
      <c r="DT361" s="10"/>
      <c r="DU361" s="10"/>
      <c r="DV361" s="10"/>
      <c r="DW361" s="10"/>
      <c r="DX361" s="10"/>
      <c r="DY361" s="10"/>
      <c r="DZ361" s="10"/>
      <c r="EA361" s="10"/>
      <c r="EB361" s="10"/>
      <c r="EC361" s="10"/>
      <c r="ED361" s="10"/>
      <c r="EE361" s="10"/>
      <c r="EJ361" s="10"/>
      <c r="EL361" s="10"/>
      <c r="EM361" s="10"/>
      <c r="EN361" s="10"/>
      <c r="EO361" s="10"/>
      <c r="EP361" s="10"/>
      <c r="EQ361" s="10"/>
      <c r="ER361" s="10"/>
      <c r="ES361" s="10"/>
      <c r="ET361" s="10"/>
      <c r="EU361" s="10"/>
      <c r="EV361" s="10"/>
      <c r="EW361" s="10"/>
      <c r="EX361" s="10"/>
      <c r="EZ361" s="10"/>
      <c r="FJ361" s="10"/>
      <c r="FK361" s="10"/>
      <c r="FQ361" s="10"/>
      <c r="FS361" s="10"/>
      <c r="FV361" s="10"/>
      <c r="FW361" s="10"/>
      <c r="FX361" s="10"/>
      <c r="FY361" s="10"/>
      <c r="GE361" s="10"/>
      <c r="GP361" s="10"/>
      <c r="GR361" s="10"/>
      <c r="GV361" s="10"/>
      <c r="GW361" s="10"/>
      <c r="GX361" s="10"/>
      <c r="GY361" s="10"/>
      <c r="HB361" s="10"/>
      <c r="HC361" s="10"/>
      <c r="HD361" s="10"/>
      <c r="HE361" s="10"/>
      <c r="HF361" s="10"/>
      <c r="HG361" s="10"/>
      <c r="HH361" s="10"/>
      <c r="HK361" s="10"/>
      <c r="HL361" s="10"/>
    </row>
    <row r="362" spans="33:220" x14ac:dyDescent="0.2">
      <c r="AG362" s="10"/>
      <c r="AH362" s="10"/>
      <c r="AI362" s="10"/>
      <c r="AJ362" s="10"/>
      <c r="AL362" s="10"/>
      <c r="AM362" s="10"/>
      <c r="AN362" s="11"/>
      <c r="AO362" s="11"/>
      <c r="AQ362" s="10"/>
      <c r="AR362" s="10"/>
      <c r="AS362" s="10"/>
      <c r="AT362" s="10"/>
      <c r="AU362" s="10"/>
      <c r="AW362" s="10"/>
      <c r="AX362" s="10"/>
      <c r="AY362" s="10"/>
      <c r="BC362" s="10"/>
      <c r="BD362" s="10"/>
      <c r="BP362" s="10"/>
      <c r="BR362" s="10"/>
      <c r="BS362" s="10"/>
      <c r="BT362" s="10"/>
      <c r="CK362" s="10"/>
      <c r="CL362" s="10"/>
      <c r="CM362" s="10"/>
      <c r="CN362" s="10"/>
      <c r="CO362" s="10"/>
      <c r="CP362" s="10"/>
      <c r="DJ362" s="10"/>
      <c r="DK362" s="10"/>
      <c r="DL362" s="10"/>
      <c r="DM362" s="10"/>
      <c r="DN362" s="10"/>
      <c r="DO362" s="10"/>
      <c r="DQ362" s="10"/>
      <c r="DR362" s="10"/>
      <c r="DS362" s="10"/>
      <c r="DT362" s="10"/>
      <c r="DU362" s="10"/>
      <c r="DV362" s="10"/>
      <c r="DW362" s="10"/>
      <c r="DX362" s="10"/>
      <c r="DY362" s="10"/>
      <c r="DZ362" s="10"/>
      <c r="EA362" s="10"/>
      <c r="EB362" s="10"/>
      <c r="EC362" s="10"/>
      <c r="ED362" s="10"/>
      <c r="EE362" s="10"/>
      <c r="EJ362" s="10"/>
      <c r="EL362" s="10"/>
      <c r="EM362" s="10"/>
      <c r="EN362" s="10"/>
      <c r="EO362" s="10"/>
      <c r="EP362" s="10"/>
      <c r="EQ362" s="10"/>
      <c r="ER362" s="10"/>
      <c r="ES362" s="10"/>
      <c r="ET362" s="10"/>
      <c r="EU362" s="10"/>
      <c r="EV362" s="10"/>
      <c r="EW362" s="10"/>
      <c r="EX362" s="10"/>
      <c r="EZ362" s="10"/>
      <c r="FJ362" s="10"/>
      <c r="FK362" s="10"/>
      <c r="FQ362" s="10"/>
      <c r="FS362" s="10"/>
      <c r="FV362" s="10"/>
      <c r="FW362" s="10"/>
      <c r="FX362" s="10"/>
      <c r="FY362" s="10"/>
      <c r="GE362" s="10"/>
      <c r="GP362" s="10"/>
      <c r="GR362" s="10"/>
      <c r="GV362" s="10"/>
      <c r="GW362" s="10"/>
      <c r="GX362" s="10"/>
      <c r="GY362" s="10"/>
      <c r="HB362" s="10"/>
      <c r="HC362" s="10"/>
      <c r="HD362" s="10"/>
      <c r="HE362" s="10"/>
      <c r="HF362" s="10"/>
      <c r="HG362" s="10"/>
      <c r="HH362" s="10"/>
      <c r="HK362" s="10"/>
      <c r="HL362" s="10"/>
    </row>
    <row r="363" spans="33:220" x14ac:dyDescent="0.2">
      <c r="AG363" s="10"/>
      <c r="AH363" s="10"/>
      <c r="AI363" s="10"/>
      <c r="AJ363" s="10"/>
      <c r="AL363" s="10"/>
      <c r="AM363" s="10"/>
      <c r="AN363" s="11"/>
      <c r="AO363" s="11"/>
      <c r="AQ363" s="10"/>
      <c r="AR363" s="10"/>
      <c r="AS363" s="10"/>
      <c r="AT363" s="10"/>
      <c r="AU363" s="10"/>
      <c r="AW363" s="10"/>
      <c r="AX363" s="10"/>
      <c r="AY363" s="10"/>
      <c r="BC363" s="10"/>
      <c r="BD363" s="10"/>
      <c r="BP363" s="10"/>
      <c r="BR363" s="10"/>
      <c r="BS363" s="10"/>
      <c r="BT363" s="10"/>
      <c r="CK363" s="10"/>
      <c r="CL363" s="10"/>
      <c r="CM363" s="10"/>
      <c r="CN363" s="10"/>
      <c r="CO363" s="10"/>
      <c r="CP363" s="10"/>
      <c r="DJ363" s="10"/>
      <c r="DK363" s="10"/>
      <c r="DL363" s="10"/>
      <c r="DM363" s="10"/>
      <c r="DN363" s="10"/>
      <c r="DO363" s="10"/>
      <c r="DQ363" s="10"/>
      <c r="DR363" s="10"/>
      <c r="DS363" s="10"/>
      <c r="DT363" s="10"/>
      <c r="DU363" s="10"/>
      <c r="DV363" s="10"/>
      <c r="DW363" s="10"/>
      <c r="DX363" s="10"/>
      <c r="DY363" s="10"/>
      <c r="DZ363" s="10"/>
      <c r="EA363" s="10"/>
      <c r="EB363" s="10"/>
      <c r="EC363" s="10"/>
      <c r="ED363" s="10"/>
      <c r="EE363" s="10"/>
      <c r="EJ363" s="10"/>
      <c r="EL363" s="10"/>
      <c r="EM363" s="10"/>
      <c r="EN363" s="10"/>
      <c r="EO363" s="10"/>
      <c r="EP363" s="10"/>
      <c r="EQ363" s="10"/>
      <c r="ER363" s="10"/>
      <c r="ES363" s="10"/>
      <c r="ET363" s="10"/>
      <c r="EU363" s="10"/>
      <c r="EV363" s="10"/>
      <c r="EW363" s="10"/>
      <c r="EX363" s="10"/>
      <c r="EZ363" s="10"/>
      <c r="FJ363" s="10"/>
      <c r="FK363" s="10"/>
      <c r="FQ363" s="10"/>
      <c r="FS363" s="10"/>
      <c r="FV363" s="10"/>
      <c r="FW363" s="10"/>
      <c r="FX363" s="10"/>
      <c r="FY363" s="10"/>
      <c r="GE363" s="10"/>
      <c r="GP363" s="10"/>
      <c r="GR363" s="10"/>
      <c r="GV363" s="10"/>
      <c r="GW363" s="10"/>
      <c r="GX363" s="10"/>
      <c r="GY363" s="10"/>
      <c r="HB363" s="10"/>
      <c r="HC363" s="10"/>
      <c r="HD363" s="10"/>
      <c r="HE363" s="10"/>
      <c r="HF363" s="10"/>
      <c r="HG363" s="10"/>
      <c r="HH363" s="10"/>
      <c r="HK363" s="10"/>
      <c r="HL363" s="10"/>
    </row>
    <row r="364" spans="33:220" x14ac:dyDescent="0.2">
      <c r="AG364" s="10"/>
      <c r="AH364" s="10"/>
      <c r="AI364" s="10"/>
      <c r="AJ364" s="10"/>
      <c r="AL364" s="10"/>
      <c r="AM364" s="10"/>
      <c r="AN364" s="11"/>
      <c r="AO364" s="11"/>
      <c r="AQ364" s="10"/>
      <c r="AR364" s="10"/>
      <c r="AS364" s="10"/>
      <c r="AT364" s="10"/>
      <c r="AU364" s="10"/>
      <c r="AW364" s="10"/>
      <c r="AX364" s="10"/>
      <c r="AY364" s="10"/>
      <c r="BC364" s="10"/>
      <c r="BD364" s="10"/>
      <c r="BP364" s="10"/>
      <c r="BR364" s="10"/>
      <c r="BS364" s="10"/>
      <c r="BT364" s="10"/>
      <c r="CK364" s="10"/>
      <c r="CL364" s="10"/>
      <c r="CM364" s="10"/>
      <c r="CN364" s="10"/>
      <c r="CO364" s="10"/>
      <c r="CP364" s="10"/>
      <c r="DJ364" s="10"/>
      <c r="DK364" s="10"/>
      <c r="DL364" s="10"/>
      <c r="DM364" s="10"/>
      <c r="DN364" s="10"/>
      <c r="DO364" s="10"/>
      <c r="DQ364" s="10"/>
      <c r="DR364" s="10"/>
      <c r="DS364" s="10"/>
      <c r="DT364" s="10"/>
      <c r="DU364" s="10"/>
      <c r="DV364" s="10"/>
      <c r="DW364" s="10"/>
      <c r="DX364" s="10"/>
      <c r="DY364" s="10"/>
      <c r="DZ364" s="10"/>
      <c r="EA364" s="10"/>
      <c r="EB364" s="10"/>
      <c r="EC364" s="10"/>
      <c r="ED364" s="10"/>
      <c r="EE364" s="10"/>
      <c r="EJ364" s="10"/>
      <c r="EL364" s="10"/>
      <c r="EM364" s="10"/>
      <c r="EN364" s="10"/>
      <c r="EO364" s="10"/>
      <c r="EP364" s="10"/>
      <c r="EQ364" s="10"/>
      <c r="ER364" s="10"/>
      <c r="ES364" s="10"/>
      <c r="ET364" s="10"/>
      <c r="EU364" s="10"/>
      <c r="EV364" s="10"/>
      <c r="EW364" s="10"/>
      <c r="EX364" s="10"/>
      <c r="EZ364" s="10"/>
      <c r="FJ364" s="10"/>
      <c r="FK364" s="10"/>
      <c r="FQ364" s="10"/>
      <c r="FS364" s="10"/>
      <c r="FV364" s="10"/>
      <c r="FW364" s="10"/>
      <c r="FX364" s="10"/>
      <c r="FY364" s="10"/>
      <c r="GE364" s="10"/>
      <c r="GP364" s="10"/>
      <c r="GR364" s="10"/>
      <c r="GV364" s="10"/>
      <c r="GW364" s="10"/>
      <c r="GX364" s="10"/>
      <c r="GY364" s="10"/>
      <c r="HB364" s="10"/>
      <c r="HC364" s="10"/>
      <c r="HD364" s="10"/>
      <c r="HE364" s="10"/>
      <c r="HF364" s="10"/>
      <c r="HG364" s="10"/>
      <c r="HH364" s="10"/>
      <c r="HK364" s="10"/>
      <c r="HL364" s="10"/>
    </row>
    <row r="365" spans="33:220" x14ac:dyDescent="0.2">
      <c r="AG365" s="10"/>
      <c r="AH365" s="10"/>
      <c r="AI365" s="10"/>
      <c r="AJ365" s="10"/>
      <c r="AL365" s="10"/>
      <c r="AM365" s="10"/>
      <c r="AN365" s="11"/>
      <c r="AO365" s="11"/>
      <c r="AQ365" s="10"/>
      <c r="AR365" s="10"/>
      <c r="AS365" s="10"/>
      <c r="AT365" s="10"/>
      <c r="AU365" s="10"/>
      <c r="AW365" s="10"/>
      <c r="AX365" s="10"/>
      <c r="AY365" s="10"/>
      <c r="BC365" s="10"/>
      <c r="BD365" s="10"/>
      <c r="BP365" s="10"/>
      <c r="BR365" s="10"/>
      <c r="BS365" s="10"/>
      <c r="BT365" s="10"/>
      <c r="CK365" s="10"/>
      <c r="CL365" s="10"/>
      <c r="CM365" s="10"/>
      <c r="CN365" s="10"/>
      <c r="CO365" s="10"/>
      <c r="CP365" s="10"/>
      <c r="DJ365" s="10"/>
      <c r="DK365" s="10"/>
      <c r="DL365" s="10"/>
      <c r="DM365" s="10"/>
      <c r="DN365" s="10"/>
      <c r="DO365" s="10"/>
      <c r="DQ365" s="10"/>
      <c r="DR365" s="10"/>
      <c r="DS365" s="10"/>
      <c r="DT365" s="10"/>
      <c r="DU365" s="10"/>
      <c r="DV365" s="10"/>
      <c r="DW365" s="10"/>
      <c r="DX365" s="10"/>
      <c r="DY365" s="10"/>
      <c r="DZ365" s="10"/>
      <c r="EA365" s="10"/>
      <c r="EB365" s="10"/>
      <c r="EC365" s="10"/>
      <c r="ED365" s="10"/>
      <c r="EE365" s="10"/>
      <c r="EJ365" s="10"/>
      <c r="EL365" s="10"/>
      <c r="EM365" s="10"/>
      <c r="EN365" s="10"/>
      <c r="EO365" s="10"/>
      <c r="EP365" s="10"/>
      <c r="EQ365" s="10"/>
      <c r="ER365" s="10"/>
      <c r="ES365" s="10"/>
      <c r="ET365" s="10"/>
      <c r="EU365" s="10"/>
      <c r="EV365" s="10"/>
      <c r="EW365" s="10"/>
      <c r="EX365" s="10"/>
      <c r="EZ365" s="10"/>
      <c r="FJ365" s="10"/>
      <c r="FK365" s="10"/>
      <c r="FQ365" s="10"/>
      <c r="FS365" s="10"/>
      <c r="FV365" s="10"/>
      <c r="FW365" s="10"/>
      <c r="FX365" s="10"/>
      <c r="FY365" s="10"/>
      <c r="GE365" s="10"/>
      <c r="GP365" s="10"/>
      <c r="GR365" s="10"/>
      <c r="GV365" s="10"/>
      <c r="GW365" s="10"/>
      <c r="GX365" s="10"/>
      <c r="GY365" s="10"/>
      <c r="HB365" s="10"/>
      <c r="HC365" s="10"/>
      <c r="HD365" s="10"/>
      <c r="HE365" s="10"/>
      <c r="HF365" s="10"/>
      <c r="HG365" s="10"/>
      <c r="HH365" s="10"/>
      <c r="HK365" s="10"/>
      <c r="HL365" s="10"/>
    </row>
    <row r="366" spans="33:220" x14ac:dyDescent="0.2">
      <c r="AG366" s="10"/>
      <c r="AH366" s="10"/>
      <c r="AI366" s="10"/>
      <c r="AJ366" s="10"/>
      <c r="AL366" s="10"/>
      <c r="AM366" s="10"/>
      <c r="AN366" s="11"/>
      <c r="AO366" s="11"/>
      <c r="AQ366" s="10"/>
      <c r="AR366" s="10"/>
      <c r="AS366" s="10"/>
      <c r="AT366" s="10"/>
      <c r="AU366" s="10"/>
      <c r="AW366" s="10"/>
      <c r="AX366" s="10"/>
      <c r="AY366" s="10"/>
      <c r="BC366" s="10"/>
      <c r="BD366" s="10"/>
      <c r="BP366" s="10"/>
      <c r="BR366" s="10"/>
      <c r="BS366" s="10"/>
      <c r="BT366" s="10"/>
      <c r="CK366" s="10"/>
      <c r="CL366" s="10"/>
      <c r="CM366" s="10"/>
      <c r="CN366" s="10"/>
      <c r="CO366" s="10"/>
      <c r="CP366" s="10"/>
      <c r="DJ366" s="10"/>
      <c r="DK366" s="10"/>
      <c r="DL366" s="10"/>
      <c r="DM366" s="10"/>
      <c r="DN366" s="10"/>
      <c r="DO366" s="10"/>
      <c r="DQ366" s="10"/>
      <c r="DR366" s="10"/>
      <c r="DS366" s="10"/>
      <c r="DT366" s="10"/>
      <c r="DU366" s="10"/>
      <c r="DV366" s="10"/>
      <c r="DW366" s="10"/>
      <c r="DX366" s="10"/>
      <c r="DY366" s="10"/>
      <c r="DZ366" s="10"/>
      <c r="EA366" s="10"/>
      <c r="EB366" s="10"/>
      <c r="EC366" s="10"/>
      <c r="ED366" s="10"/>
      <c r="EE366" s="10"/>
      <c r="EJ366" s="10"/>
      <c r="EL366" s="10"/>
      <c r="EM366" s="10"/>
      <c r="EN366" s="10"/>
      <c r="EO366" s="10"/>
      <c r="EP366" s="10"/>
      <c r="EQ366" s="10"/>
      <c r="ER366" s="10"/>
      <c r="ES366" s="10"/>
      <c r="ET366" s="10"/>
      <c r="EU366" s="10"/>
      <c r="EV366" s="10"/>
      <c r="EW366" s="10"/>
      <c r="EX366" s="10"/>
      <c r="EZ366" s="10"/>
      <c r="FJ366" s="10"/>
      <c r="FK366" s="10"/>
      <c r="FQ366" s="10"/>
      <c r="FS366" s="10"/>
      <c r="FV366" s="10"/>
      <c r="FW366" s="10"/>
      <c r="FX366" s="10"/>
      <c r="FY366" s="10"/>
      <c r="GE366" s="10"/>
      <c r="GP366" s="10"/>
      <c r="GR366" s="10"/>
      <c r="GV366" s="10"/>
      <c r="GW366" s="10"/>
      <c r="GX366" s="10"/>
      <c r="GY366" s="10"/>
      <c r="HB366" s="10"/>
      <c r="HC366" s="10"/>
      <c r="HD366" s="10"/>
      <c r="HE366" s="10"/>
      <c r="HF366" s="10"/>
      <c r="HG366" s="10"/>
      <c r="HH366" s="10"/>
      <c r="HK366" s="10"/>
      <c r="HL366" s="10"/>
    </row>
    <row r="367" spans="33:220" x14ac:dyDescent="0.2">
      <c r="AG367" s="10"/>
      <c r="AH367" s="10"/>
      <c r="AI367" s="10"/>
      <c r="AJ367" s="10"/>
      <c r="AL367" s="10"/>
      <c r="AM367" s="10"/>
      <c r="AN367" s="11"/>
      <c r="AO367" s="11"/>
      <c r="AQ367" s="10"/>
      <c r="AR367" s="10"/>
      <c r="AS367" s="10"/>
      <c r="AT367" s="10"/>
      <c r="AU367" s="10"/>
      <c r="AW367" s="10"/>
      <c r="AX367" s="10"/>
      <c r="AY367" s="10"/>
      <c r="BC367" s="10"/>
      <c r="BD367" s="10"/>
      <c r="BP367" s="10"/>
      <c r="BR367" s="10"/>
      <c r="BS367" s="10"/>
      <c r="BT367" s="10"/>
      <c r="CK367" s="10"/>
      <c r="CL367" s="10"/>
      <c r="CM367" s="10"/>
      <c r="CN367" s="10"/>
      <c r="CO367" s="10"/>
      <c r="CP367" s="10"/>
      <c r="DJ367" s="10"/>
      <c r="DK367" s="10"/>
      <c r="DL367" s="10"/>
      <c r="DM367" s="10"/>
      <c r="DN367" s="10"/>
      <c r="DO367" s="10"/>
      <c r="DQ367" s="10"/>
      <c r="DR367" s="10"/>
      <c r="DS367" s="10"/>
      <c r="DT367" s="10"/>
      <c r="DU367" s="10"/>
      <c r="DV367" s="10"/>
      <c r="DW367" s="10"/>
      <c r="DX367" s="10"/>
      <c r="DY367" s="10"/>
      <c r="DZ367" s="10"/>
      <c r="EA367" s="10"/>
      <c r="EB367" s="10"/>
      <c r="EC367" s="10"/>
      <c r="ED367" s="10"/>
      <c r="EE367" s="10"/>
      <c r="EJ367" s="10"/>
      <c r="EL367" s="10"/>
      <c r="EM367" s="10"/>
      <c r="EN367" s="10"/>
      <c r="EO367" s="10"/>
      <c r="EP367" s="10"/>
      <c r="EQ367" s="10"/>
      <c r="ER367" s="10"/>
      <c r="ES367" s="10"/>
      <c r="ET367" s="10"/>
      <c r="EU367" s="10"/>
      <c r="EV367" s="10"/>
      <c r="EW367" s="10"/>
      <c r="EX367" s="10"/>
      <c r="EZ367" s="10"/>
      <c r="FJ367" s="10"/>
      <c r="FK367" s="10"/>
      <c r="FQ367" s="10"/>
      <c r="FS367" s="10"/>
      <c r="FV367" s="10"/>
      <c r="FW367" s="10"/>
      <c r="FX367" s="10"/>
      <c r="FY367" s="10"/>
      <c r="GE367" s="10"/>
      <c r="GP367" s="10"/>
      <c r="GR367" s="10"/>
      <c r="GV367" s="10"/>
      <c r="GW367" s="10"/>
      <c r="GX367" s="10"/>
      <c r="GY367" s="10"/>
      <c r="HB367" s="10"/>
      <c r="HC367" s="10"/>
      <c r="HD367" s="10"/>
      <c r="HE367" s="10"/>
      <c r="HF367" s="10"/>
      <c r="HG367" s="10"/>
      <c r="HH367" s="10"/>
      <c r="HK367" s="10"/>
      <c r="HL367" s="10"/>
    </row>
    <row r="368" spans="33:220" x14ac:dyDescent="0.2">
      <c r="AG368" s="10"/>
      <c r="AH368" s="10"/>
      <c r="AI368" s="10"/>
      <c r="AJ368" s="10"/>
      <c r="AL368" s="10"/>
      <c r="AM368" s="10"/>
      <c r="AN368" s="11"/>
      <c r="AO368" s="11"/>
      <c r="AQ368" s="10"/>
      <c r="AR368" s="10"/>
      <c r="AS368" s="10"/>
      <c r="AT368" s="10"/>
      <c r="AU368" s="10"/>
      <c r="AW368" s="10"/>
      <c r="AX368" s="10"/>
      <c r="AY368" s="10"/>
      <c r="BC368" s="10"/>
      <c r="BD368" s="10"/>
      <c r="BP368" s="10"/>
      <c r="BR368" s="10"/>
      <c r="BS368" s="10"/>
      <c r="BT368" s="10"/>
      <c r="CK368" s="10"/>
      <c r="CL368" s="10"/>
      <c r="CM368" s="10"/>
      <c r="CN368" s="10"/>
      <c r="CO368" s="10"/>
      <c r="CP368" s="10"/>
      <c r="DJ368" s="10"/>
      <c r="DK368" s="10"/>
      <c r="DL368" s="10"/>
      <c r="DM368" s="10"/>
      <c r="DN368" s="10"/>
      <c r="DO368" s="10"/>
      <c r="DQ368" s="10"/>
      <c r="DR368" s="10"/>
      <c r="DS368" s="10"/>
      <c r="DT368" s="10"/>
      <c r="DU368" s="10"/>
      <c r="DV368" s="10"/>
      <c r="DW368" s="10"/>
      <c r="DX368" s="10"/>
      <c r="DY368" s="10"/>
      <c r="DZ368" s="10"/>
      <c r="EA368" s="10"/>
      <c r="EB368" s="10"/>
      <c r="EC368" s="10"/>
      <c r="ED368" s="10"/>
      <c r="EE368" s="10"/>
      <c r="EJ368" s="10"/>
      <c r="EL368" s="10"/>
      <c r="EM368" s="10"/>
      <c r="EN368" s="10"/>
      <c r="EO368" s="10"/>
      <c r="EP368" s="10"/>
      <c r="EQ368" s="10"/>
      <c r="ER368" s="10"/>
      <c r="ES368" s="10"/>
      <c r="ET368" s="10"/>
      <c r="EU368" s="10"/>
      <c r="EV368" s="10"/>
      <c r="EW368" s="10"/>
      <c r="EX368" s="10"/>
      <c r="EZ368" s="10"/>
      <c r="FJ368" s="10"/>
      <c r="FK368" s="10"/>
      <c r="FQ368" s="10"/>
      <c r="FS368" s="10"/>
      <c r="FV368" s="10"/>
      <c r="FW368" s="10"/>
      <c r="FX368" s="10"/>
      <c r="FY368" s="10"/>
      <c r="GE368" s="10"/>
      <c r="GP368" s="10"/>
      <c r="GR368" s="10"/>
      <c r="GV368" s="10"/>
      <c r="GW368" s="10"/>
      <c r="GX368" s="10"/>
      <c r="GY368" s="10"/>
      <c r="HB368" s="10"/>
      <c r="HC368" s="10"/>
      <c r="HD368" s="10"/>
      <c r="HE368" s="10"/>
      <c r="HF368" s="10"/>
      <c r="HG368" s="10"/>
      <c r="HH368" s="10"/>
      <c r="HK368" s="10"/>
      <c r="HL368" s="10"/>
    </row>
    <row r="369" spans="33:220" x14ac:dyDescent="0.2">
      <c r="AG369" s="10"/>
      <c r="AH369" s="10"/>
      <c r="AI369" s="10"/>
      <c r="AJ369" s="10"/>
      <c r="AL369" s="10"/>
      <c r="AM369" s="10"/>
      <c r="AN369" s="11"/>
      <c r="AO369" s="11"/>
      <c r="AQ369" s="10"/>
      <c r="AR369" s="10"/>
      <c r="AS369" s="10"/>
      <c r="AT369" s="10"/>
      <c r="AU369" s="10"/>
      <c r="AW369" s="10"/>
      <c r="AX369" s="10"/>
      <c r="AY369" s="10"/>
      <c r="BC369" s="10"/>
      <c r="BD369" s="10"/>
      <c r="BP369" s="10"/>
      <c r="BR369" s="10"/>
      <c r="BS369" s="10"/>
      <c r="BT369" s="10"/>
      <c r="CK369" s="10"/>
      <c r="CL369" s="10"/>
      <c r="CM369" s="10"/>
      <c r="CN369" s="10"/>
      <c r="CO369" s="10"/>
      <c r="CP369" s="10"/>
      <c r="DJ369" s="10"/>
      <c r="DK369" s="10"/>
      <c r="DL369" s="10"/>
      <c r="DM369" s="10"/>
      <c r="DN369" s="10"/>
      <c r="DO369" s="10"/>
      <c r="DQ369" s="10"/>
      <c r="DR369" s="10"/>
      <c r="DS369" s="10"/>
      <c r="DT369" s="10"/>
      <c r="DU369" s="10"/>
      <c r="DV369" s="10"/>
      <c r="DW369" s="10"/>
      <c r="DX369" s="10"/>
      <c r="DY369" s="10"/>
      <c r="DZ369" s="10"/>
      <c r="EA369" s="10"/>
      <c r="EB369" s="10"/>
      <c r="EC369" s="10"/>
      <c r="ED369" s="10"/>
      <c r="EE369" s="10"/>
      <c r="EJ369" s="10"/>
      <c r="EL369" s="10"/>
      <c r="EM369" s="10"/>
      <c r="EN369" s="10"/>
      <c r="EO369" s="10"/>
      <c r="EP369" s="10"/>
      <c r="EQ369" s="10"/>
      <c r="ER369" s="10"/>
      <c r="ES369" s="10"/>
      <c r="ET369" s="10"/>
      <c r="EU369" s="10"/>
      <c r="EV369" s="10"/>
      <c r="EW369" s="10"/>
      <c r="EX369" s="10"/>
      <c r="EZ369" s="10"/>
      <c r="FJ369" s="10"/>
      <c r="FK369" s="10"/>
      <c r="FQ369" s="10"/>
      <c r="FS369" s="10"/>
      <c r="FV369" s="10"/>
      <c r="FW369" s="10"/>
      <c r="FX369" s="10"/>
      <c r="FY369" s="10"/>
      <c r="GE369" s="10"/>
      <c r="GP369" s="10"/>
      <c r="GR369" s="10"/>
      <c r="GV369" s="10"/>
      <c r="GW369" s="10"/>
      <c r="GX369" s="10"/>
      <c r="GY369" s="10"/>
      <c r="HB369" s="10"/>
      <c r="HC369" s="10"/>
      <c r="HD369" s="10"/>
      <c r="HE369" s="10"/>
      <c r="HF369" s="10"/>
      <c r="HG369" s="10"/>
      <c r="HH369" s="10"/>
      <c r="HK369" s="10"/>
      <c r="HL369" s="10"/>
    </row>
    <row r="370" spans="33:220" x14ac:dyDescent="0.2">
      <c r="AG370" s="10"/>
      <c r="AH370" s="10"/>
      <c r="AI370" s="10"/>
      <c r="AJ370" s="10"/>
      <c r="AL370" s="10"/>
      <c r="AM370" s="10"/>
      <c r="AN370" s="11"/>
      <c r="AO370" s="11"/>
      <c r="AQ370" s="10"/>
      <c r="AR370" s="10"/>
      <c r="AS370" s="10"/>
      <c r="AT370" s="10"/>
      <c r="AU370" s="10"/>
      <c r="AW370" s="10"/>
      <c r="AX370" s="10"/>
      <c r="AY370" s="10"/>
      <c r="BC370" s="10"/>
      <c r="BD370" s="10"/>
      <c r="BP370" s="10"/>
      <c r="BR370" s="10"/>
      <c r="BS370" s="10"/>
      <c r="BT370" s="10"/>
      <c r="CK370" s="10"/>
      <c r="CL370" s="10"/>
      <c r="CM370" s="10"/>
      <c r="CN370" s="10"/>
      <c r="CO370" s="10"/>
      <c r="CP370" s="10"/>
      <c r="DJ370" s="10"/>
      <c r="DK370" s="10"/>
      <c r="DL370" s="10"/>
      <c r="DM370" s="10"/>
      <c r="DN370" s="10"/>
      <c r="DO370" s="10"/>
      <c r="DQ370" s="10"/>
      <c r="DR370" s="10"/>
      <c r="DS370" s="10"/>
      <c r="DT370" s="10"/>
      <c r="DU370" s="10"/>
      <c r="DV370" s="10"/>
      <c r="DW370" s="10"/>
      <c r="DX370" s="10"/>
      <c r="DY370" s="10"/>
      <c r="DZ370" s="10"/>
      <c r="EA370" s="10"/>
      <c r="EB370" s="10"/>
      <c r="EC370" s="10"/>
      <c r="ED370" s="10"/>
      <c r="EE370" s="10"/>
      <c r="EJ370" s="10"/>
      <c r="EL370" s="10"/>
      <c r="EM370" s="10"/>
      <c r="EN370" s="10"/>
      <c r="EO370" s="10"/>
      <c r="EP370" s="10"/>
      <c r="EQ370" s="10"/>
      <c r="ER370" s="10"/>
      <c r="ES370" s="10"/>
      <c r="ET370" s="10"/>
      <c r="EU370" s="10"/>
      <c r="EV370" s="10"/>
      <c r="EW370" s="10"/>
      <c r="EX370" s="10"/>
      <c r="EZ370" s="10"/>
      <c r="FJ370" s="10"/>
      <c r="FK370" s="10"/>
      <c r="FQ370" s="10"/>
      <c r="FS370" s="10"/>
      <c r="FV370" s="10"/>
      <c r="FW370" s="10"/>
      <c r="FX370" s="10"/>
      <c r="FY370" s="10"/>
      <c r="GE370" s="10"/>
      <c r="GP370" s="10"/>
      <c r="GR370" s="10"/>
      <c r="GV370" s="10"/>
      <c r="GW370" s="10"/>
      <c r="GX370" s="10"/>
      <c r="GY370" s="10"/>
      <c r="HB370" s="10"/>
      <c r="HC370" s="10"/>
      <c r="HD370" s="10"/>
      <c r="HE370" s="10"/>
      <c r="HF370" s="10"/>
      <c r="HG370" s="10"/>
      <c r="HH370" s="10"/>
      <c r="HK370" s="10"/>
      <c r="HL370" s="10"/>
    </row>
    <row r="371" spans="33:220" x14ac:dyDescent="0.2">
      <c r="AG371" s="10"/>
      <c r="AH371" s="10"/>
      <c r="AI371" s="10"/>
      <c r="AJ371" s="10"/>
      <c r="AL371" s="10"/>
      <c r="AM371" s="10"/>
      <c r="AN371" s="11"/>
      <c r="AO371" s="11"/>
      <c r="AQ371" s="10"/>
      <c r="AR371" s="10"/>
      <c r="AS371" s="10"/>
      <c r="AT371" s="10"/>
      <c r="AU371" s="10"/>
      <c r="AW371" s="10"/>
      <c r="AX371" s="10"/>
      <c r="AY371" s="10"/>
      <c r="BC371" s="10"/>
      <c r="BD371" s="10"/>
      <c r="BP371" s="10"/>
      <c r="BR371" s="10"/>
      <c r="BS371" s="10"/>
      <c r="BT371" s="10"/>
      <c r="CK371" s="10"/>
      <c r="CL371" s="10"/>
      <c r="CM371" s="10"/>
      <c r="CN371" s="10"/>
      <c r="CO371" s="10"/>
      <c r="CP371" s="10"/>
      <c r="DJ371" s="10"/>
      <c r="DK371" s="10"/>
      <c r="DL371" s="10"/>
      <c r="DM371" s="10"/>
      <c r="DN371" s="10"/>
      <c r="DO371" s="10"/>
      <c r="DQ371" s="10"/>
      <c r="DR371" s="10"/>
      <c r="DS371" s="10"/>
      <c r="DT371" s="10"/>
      <c r="DU371" s="10"/>
      <c r="DV371" s="10"/>
      <c r="DW371" s="10"/>
      <c r="DX371" s="10"/>
      <c r="DY371" s="10"/>
      <c r="DZ371" s="10"/>
      <c r="EA371" s="10"/>
      <c r="EB371" s="10"/>
      <c r="EC371" s="10"/>
      <c r="ED371" s="10"/>
      <c r="EE371" s="10"/>
      <c r="EJ371" s="10"/>
      <c r="EL371" s="10"/>
      <c r="EM371" s="10"/>
      <c r="EN371" s="10"/>
      <c r="EO371" s="10"/>
      <c r="EP371" s="10"/>
      <c r="EQ371" s="10"/>
      <c r="ER371" s="10"/>
      <c r="ES371" s="10"/>
      <c r="ET371" s="10"/>
      <c r="EU371" s="10"/>
      <c r="EV371" s="10"/>
      <c r="EW371" s="10"/>
      <c r="EX371" s="10"/>
      <c r="EZ371" s="10"/>
      <c r="FJ371" s="10"/>
      <c r="FK371" s="10"/>
      <c r="FQ371" s="10"/>
      <c r="FS371" s="10"/>
      <c r="FV371" s="10"/>
      <c r="FW371" s="10"/>
      <c r="FX371" s="10"/>
      <c r="FY371" s="10"/>
      <c r="GE371" s="10"/>
      <c r="GP371" s="10"/>
      <c r="GR371" s="10"/>
      <c r="GV371" s="10"/>
      <c r="GW371" s="10"/>
      <c r="GX371" s="10"/>
      <c r="GY371" s="10"/>
      <c r="HB371" s="10"/>
      <c r="HC371" s="10"/>
      <c r="HD371" s="10"/>
      <c r="HE371" s="10"/>
      <c r="HF371" s="10"/>
      <c r="HG371" s="10"/>
      <c r="HH371" s="10"/>
      <c r="HK371" s="10"/>
      <c r="HL371" s="10"/>
    </row>
    <row r="372" spans="33:220" x14ac:dyDescent="0.2">
      <c r="AG372" s="10"/>
      <c r="AH372" s="10"/>
      <c r="AI372" s="10"/>
      <c r="AJ372" s="10"/>
      <c r="AL372" s="10"/>
      <c r="AM372" s="10"/>
      <c r="AN372" s="11"/>
      <c r="AO372" s="11"/>
      <c r="AQ372" s="10"/>
      <c r="AR372" s="10"/>
      <c r="AS372" s="10"/>
      <c r="AT372" s="10"/>
      <c r="AU372" s="10"/>
      <c r="AW372" s="10"/>
      <c r="AX372" s="10"/>
      <c r="AY372" s="10"/>
      <c r="BC372" s="10"/>
      <c r="BD372" s="10"/>
      <c r="BP372" s="10"/>
      <c r="BR372" s="10"/>
      <c r="BS372" s="10"/>
      <c r="BT372" s="10"/>
      <c r="CK372" s="10"/>
      <c r="CL372" s="10"/>
      <c r="CM372" s="10"/>
      <c r="CN372" s="10"/>
      <c r="CO372" s="10"/>
      <c r="CP372" s="10"/>
      <c r="DJ372" s="10"/>
      <c r="DK372" s="10"/>
      <c r="DL372" s="10"/>
      <c r="DM372" s="10"/>
      <c r="DN372" s="10"/>
      <c r="DO372" s="10"/>
      <c r="DQ372" s="10"/>
      <c r="DR372" s="10"/>
      <c r="DS372" s="10"/>
      <c r="DT372" s="10"/>
      <c r="DU372" s="10"/>
      <c r="DV372" s="10"/>
      <c r="DW372" s="10"/>
      <c r="DX372" s="10"/>
      <c r="DY372" s="10"/>
      <c r="DZ372" s="10"/>
      <c r="EA372" s="10"/>
      <c r="EB372" s="10"/>
      <c r="EC372" s="10"/>
      <c r="ED372" s="10"/>
      <c r="EE372" s="10"/>
      <c r="EJ372" s="10"/>
      <c r="EL372" s="10"/>
      <c r="EM372" s="10"/>
      <c r="EN372" s="10"/>
      <c r="EO372" s="10"/>
      <c r="EP372" s="10"/>
      <c r="EQ372" s="10"/>
      <c r="ER372" s="10"/>
      <c r="ES372" s="10"/>
      <c r="ET372" s="10"/>
      <c r="EU372" s="10"/>
      <c r="EV372" s="10"/>
      <c r="EW372" s="10"/>
      <c r="EX372" s="10"/>
      <c r="EZ372" s="10"/>
      <c r="FJ372" s="10"/>
      <c r="FK372" s="10"/>
      <c r="FQ372" s="10"/>
      <c r="FS372" s="10"/>
      <c r="FV372" s="10"/>
      <c r="FW372" s="10"/>
      <c r="FX372" s="10"/>
      <c r="FY372" s="10"/>
      <c r="GE372" s="10"/>
      <c r="GP372" s="10"/>
      <c r="GR372" s="10"/>
      <c r="GV372" s="10"/>
      <c r="GW372" s="10"/>
      <c r="GX372" s="10"/>
      <c r="GY372" s="10"/>
      <c r="HB372" s="10"/>
      <c r="HC372" s="10"/>
      <c r="HD372" s="10"/>
      <c r="HE372" s="10"/>
      <c r="HF372" s="10"/>
      <c r="HG372" s="10"/>
      <c r="HH372" s="10"/>
      <c r="HK372" s="10"/>
      <c r="HL372" s="10"/>
    </row>
    <row r="373" spans="33:220" x14ac:dyDescent="0.2">
      <c r="AG373" s="10"/>
      <c r="AH373" s="10"/>
      <c r="AI373" s="10"/>
      <c r="AJ373" s="10"/>
      <c r="AL373" s="10"/>
      <c r="AM373" s="10"/>
      <c r="AN373" s="11"/>
      <c r="AO373" s="11"/>
      <c r="AQ373" s="10"/>
      <c r="AR373" s="10"/>
      <c r="AS373" s="10"/>
      <c r="AT373" s="10"/>
      <c r="AU373" s="10"/>
      <c r="AW373" s="10"/>
      <c r="AX373" s="10"/>
      <c r="AY373" s="10"/>
      <c r="BC373" s="10"/>
      <c r="BD373" s="10"/>
      <c r="BP373" s="10"/>
      <c r="BR373" s="10"/>
      <c r="BS373" s="10"/>
      <c r="BT373" s="10"/>
      <c r="CK373" s="10"/>
      <c r="CL373" s="10"/>
      <c r="CM373" s="10"/>
      <c r="CN373" s="10"/>
      <c r="CO373" s="10"/>
      <c r="CP373" s="10"/>
      <c r="DJ373" s="10"/>
      <c r="DK373" s="10"/>
      <c r="DL373" s="10"/>
      <c r="DM373" s="10"/>
      <c r="DN373" s="10"/>
      <c r="DO373" s="10"/>
      <c r="DQ373" s="10"/>
      <c r="DR373" s="10"/>
      <c r="DS373" s="10"/>
      <c r="DT373" s="10"/>
      <c r="DU373" s="10"/>
      <c r="DV373" s="10"/>
      <c r="DW373" s="10"/>
      <c r="DX373" s="10"/>
      <c r="DY373" s="10"/>
      <c r="DZ373" s="10"/>
      <c r="EA373" s="10"/>
      <c r="EB373" s="10"/>
      <c r="EC373" s="10"/>
      <c r="ED373" s="10"/>
      <c r="EE373" s="10"/>
      <c r="EJ373" s="10"/>
      <c r="EL373" s="10"/>
      <c r="EM373" s="10"/>
      <c r="EN373" s="10"/>
      <c r="EO373" s="10"/>
      <c r="EP373" s="10"/>
      <c r="EQ373" s="10"/>
      <c r="ER373" s="10"/>
      <c r="ES373" s="10"/>
      <c r="ET373" s="10"/>
      <c r="EU373" s="10"/>
      <c r="EV373" s="10"/>
      <c r="EW373" s="10"/>
      <c r="EX373" s="10"/>
      <c r="EZ373" s="10"/>
      <c r="FJ373" s="10"/>
      <c r="FK373" s="10"/>
      <c r="FQ373" s="10"/>
      <c r="FS373" s="10"/>
      <c r="FV373" s="10"/>
      <c r="FW373" s="10"/>
      <c r="FX373" s="10"/>
      <c r="FY373" s="10"/>
      <c r="GE373" s="10"/>
      <c r="GP373" s="10"/>
      <c r="GR373" s="10"/>
      <c r="GV373" s="10"/>
      <c r="GW373" s="10"/>
      <c r="GX373" s="10"/>
      <c r="GY373" s="10"/>
      <c r="HB373" s="10"/>
      <c r="HC373" s="10"/>
      <c r="HD373" s="10"/>
      <c r="HE373" s="10"/>
      <c r="HF373" s="10"/>
      <c r="HG373" s="10"/>
      <c r="HH373" s="10"/>
      <c r="HK373" s="10"/>
      <c r="HL373" s="10"/>
    </row>
    <row r="374" spans="33:220" x14ac:dyDescent="0.2">
      <c r="AG374" s="10"/>
      <c r="AH374" s="10"/>
      <c r="AI374" s="10"/>
      <c r="AJ374" s="10"/>
      <c r="AL374" s="10"/>
      <c r="AM374" s="10"/>
      <c r="AN374" s="11"/>
      <c r="AO374" s="11"/>
      <c r="AQ374" s="10"/>
      <c r="AR374" s="10"/>
      <c r="AS374" s="10"/>
      <c r="AT374" s="10"/>
      <c r="AU374" s="10"/>
      <c r="AW374" s="10"/>
      <c r="AX374" s="10"/>
      <c r="AY374" s="10"/>
      <c r="BC374" s="10"/>
      <c r="BD374" s="10"/>
      <c r="BP374" s="10"/>
      <c r="BR374" s="10"/>
      <c r="BS374" s="10"/>
      <c r="BT374" s="10"/>
      <c r="CK374" s="10"/>
      <c r="CL374" s="10"/>
      <c r="CM374" s="10"/>
      <c r="CN374" s="10"/>
      <c r="CO374" s="10"/>
      <c r="CP374" s="10"/>
      <c r="DJ374" s="10"/>
      <c r="DK374" s="10"/>
      <c r="DL374" s="10"/>
      <c r="DM374" s="10"/>
      <c r="DN374" s="10"/>
      <c r="DO374" s="10"/>
      <c r="DQ374" s="10"/>
      <c r="DR374" s="10"/>
      <c r="DS374" s="10"/>
      <c r="DT374" s="10"/>
      <c r="DU374" s="10"/>
      <c r="DV374" s="10"/>
      <c r="DW374" s="10"/>
      <c r="DX374" s="10"/>
      <c r="DY374" s="10"/>
      <c r="DZ374" s="10"/>
      <c r="EA374" s="10"/>
      <c r="EB374" s="10"/>
      <c r="EC374" s="10"/>
      <c r="ED374" s="10"/>
      <c r="EE374" s="10"/>
      <c r="EJ374" s="10"/>
      <c r="EL374" s="10"/>
      <c r="EM374" s="10"/>
      <c r="EN374" s="10"/>
      <c r="EO374" s="10"/>
      <c r="EP374" s="10"/>
      <c r="EQ374" s="10"/>
      <c r="ER374" s="10"/>
      <c r="ES374" s="10"/>
      <c r="ET374" s="10"/>
      <c r="EU374" s="10"/>
      <c r="EV374" s="10"/>
      <c r="EW374" s="10"/>
      <c r="EX374" s="10"/>
      <c r="EZ374" s="10"/>
      <c r="FJ374" s="10"/>
      <c r="FK374" s="10"/>
      <c r="FQ374" s="10"/>
      <c r="FS374" s="10"/>
      <c r="FV374" s="10"/>
      <c r="FW374" s="10"/>
      <c r="FX374" s="10"/>
      <c r="FY374" s="10"/>
      <c r="GE374" s="10"/>
      <c r="GP374" s="10"/>
      <c r="GR374" s="10"/>
      <c r="GV374" s="10"/>
      <c r="GW374" s="10"/>
      <c r="GX374" s="10"/>
      <c r="GY374" s="10"/>
      <c r="HB374" s="10"/>
      <c r="HC374" s="10"/>
      <c r="HD374" s="10"/>
      <c r="HE374" s="10"/>
      <c r="HF374" s="10"/>
      <c r="HG374" s="10"/>
      <c r="HH374" s="10"/>
      <c r="HK374" s="10"/>
      <c r="HL374" s="10"/>
    </row>
    <row r="375" spans="33:220" x14ac:dyDescent="0.2">
      <c r="AG375" s="10"/>
      <c r="AH375" s="10"/>
      <c r="AI375" s="10"/>
      <c r="AJ375" s="10"/>
      <c r="AL375" s="10"/>
      <c r="AM375" s="10"/>
      <c r="AN375" s="11"/>
      <c r="AO375" s="11"/>
      <c r="AQ375" s="10"/>
      <c r="AR375" s="10"/>
      <c r="AS375" s="10"/>
      <c r="AT375" s="10"/>
      <c r="AU375" s="10"/>
      <c r="AW375" s="10"/>
      <c r="AX375" s="10"/>
      <c r="AY375" s="10"/>
      <c r="BC375" s="10"/>
      <c r="BD375" s="10"/>
      <c r="BP375" s="10"/>
      <c r="BR375" s="10"/>
      <c r="BS375" s="10"/>
      <c r="BT375" s="10"/>
      <c r="CK375" s="10"/>
      <c r="CL375" s="10"/>
      <c r="CM375" s="10"/>
      <c r="CN375" s="10"/>
      <c r="CO375" s="10"/>
      <c r="CP375" s="10"/>
      <c r="DJ375" s="10"/>
      <c r="DK375" s="10"/>
      <c r="DL375" s="10"/>
      <c r="DM375" s="10"/>
      <c r="DN375" s="10"/>
      <c r="DO375" s="10"/>
      <c r="DQ375" s="10"/>
      <c r="DR375" s="10"/>
      <c r="DS375" s="10"/>
      <c r="DT375" s="10"/>
      <c r="DU375" s="10"/>
      <c r="DV375" s="10"/>
      <c r="DW375" s="10"/>
      <c r="DX375" s="10"/>
      <c r="DY375" s="10"/>
      <c r="DZ375" s="10"/>
      <c r="EA375" s="10"/>
      <c r="EB375" s="10"/>
      <c r="EC375" s="10"/>
      <c r="ED375" s="10"/>
      <c r="EE375" s="10"/>
      <c r="EJ375" s="10"/>
      <c r="EL375" s="10"/>
      <c r="EM375" s="10"/>
      <c r="EN375" s="10"/>
      <c r="EO375" s="10"/>
      <c r="EP375" s="10"/>
      <c r="EQ375" s="10"/>
      <c r="ER375" s="10"/>
      <c r="ES375" s="10"/>
      <c r="ET375" s="10"/>
      <c r="EU375" s="10"/>
      <c r="EV375" s="10"/>
      <c r="EW375" s="10"/>
      <c r="EX375" s="10"/>
      <c r="EZ375" s="10"/>
      <c r="FJ375" s="10"/>
      <c r="FK375" s="10"/>
      <c r="FQ375" s="10"/>
      <c r="FS375" s="10"/>
      <c r="FV375" s="10"/>
      <c r="FW375" s="10"/>
      <c r="FX375" s="10"/>
      <c r="FY375" s="10"/>
      <c r="GE375" s="10"/>
      <c r="GP375" s="10"/>
      <c r="GR375" s="10"/>
      <c r="GV375" s="10"/>
      <c r="GW375" s="10"/>
      <c r="GX375" s="10"/>
      <c r="GY375" s="10"/>
      <c r="HB375" s="10"/>
      <c r="HC375" s="10"/>
      <c r="HD375" s="10"/>
      <c r="HE375" s="10"/>
      <c r="HF375" s="10"/>
      <c r="HG375" s="10"/>
      <c r="HH375" s="10"/>
      <c r="HK375" s="10"/>
      <c r="HL375" s="10"/>
    </row>
    <row r="376" spans="33:220" x14ac:dyDescent="0.2">
      <c r="AG376" s="10"/>
      <c r="AH376" s="10"/>
      <c r="AI376" s="10"/>
      <c r="AJ376" s="10"/>
      <c r="AL376" s="10"/>
      <c r="AM376" s="10"/>
      <c r="AN376" s="11"/>
      <c r="AO376" s="11"/>
      <c r="AQ376" s="10"/>
      <c r="AR376" s="10"/>
      <c r="AS376" s="10"/>
      <c r="AT376" s="10"/>
      <c r="AU376" s="10"/>
      <c r="AW376" s="10"/>
      <c r="AX376" s="10"/>
      <c r="AY376" s="10"/>
      <c r="BC376" s="10"/>
      <c r="BD376" s="10"/>
      <c r="BP376" s="10"/>
      <c r="BR376" s="10"/>
      <c r="BS376" s="10"/>
      <c r="BT376" s="10"/>
      <c r="CK376" s="10"/>
      <c r="CL376" s="10"/>
      <c r="CM376" s="10"/>
      <c r="CN376" s="10"/>
      <c r="CO376" s="10"/>
      <c r="CP376" s="10"/>
      <c r="DJ376" s="10"/>
      <c r="DK376" s="10"/>
      <c r="DL376" s="10"/>
      <c r="DM376" s="10"/>
      <c r="DN376" s="10"/>
      <c r="DO376" s="10"/>
      <c r="DQ376" s="10"/>
      <c r="DR376" s="10"/>
      <c r="DS376" s="10"/>
      <c r="DT376" s="10"/>
      <c r="DU376" s="10"/>
      <c r="DV376" s="10"/>
      <c r="DW376" s="10"/>
      <c r="DX376" s="10"/>
      <c r="DY376" s="10"/>
      <c r="DZ376" s="10"/>
      <c r="EA376" s="10"/>
      <c r="EB376" s="10"/>
      <c r="EC376" s="10"/>
      <c r="ED376" s="10"/>
      <c r="EE376" s="10"/>
      <c r="EJ376" s="10"/>
      <c r="EL376" s="10"/>
      <c r="EM376" s="10"/>
      <c r="EN376" s="10"/>
      <c r="EO376" s="10"/>
      <c r="EP376" s="10"/>
      <c r="EQ376" s="10"/>
      <c r="ER376" s="10"/>
      <c r="ES376" s="10"/>
      <c r="ET376" s="10"/>
      <c r="EU376" s="10"/>
      <c r="EV376" s="10"/>
      <c r="EW376" s="10"/>
      <c r="EX376" s="10"/>
      <c r="EZ376" s="10"/>
      <c r="FJ376" s="10"/>
      <c r="FK376" s="10"/>
      <c r="FQ376" s="10"/>
      <c r="FS376" s="10"/>
      <c r="FV376" s="10"/>
      <c r="FW376" s="10"/>
      <c r="FX376" s="10"/>
      <c r="FY376" s="10"/>
      <c r="GE376" s="10"/>
      <c r="GP376" s="10"/>
      <c r="GR376" s="10"/>
      <c r="GV376" s="10"/>
      <c r="GW376" s="10"/>
      <c r="GX376" s="10"/>
      <c r="GY376" s="10"/>
      <c r="HB376" s="10"/>
      <c r="HC376" s="10"/>
      <c r="HD376" s="10"/>
      <c r="HE376" s="10"/>
      <c r="HF376" s="10"/>
      <c r="HG376" s="10"/>
      <c r="HH376" s="10"/>
      <c r="HK376" s="10"/>
      <c r="HL376" s="10"/>
    </row>
    <row r="377" spans="33:220" x14ac:dyDescent="0.2">
      <c r="AG377" s="10"/>
      <c r="AH377" s="10"/>
      <c r="AI377" s="10"/>
      <c r="AJ377" s="10"/>
      <c r="AL377" s="10"/>
      <c r="AM377" s="10"/>
      <c r="AN377" s="11"/>
      <c r="AO377" s="11"/>
      <c r="AQ377" s="10"/>
      <c r="AR377" s="10"/>
      <c r="AS377" s="10"/>
      <c r="AT377" s="10"/>
      <c r="AU377" s="10"/>
      <c r="AW377" s="10"/>
      <c r="AX377" s="10"/>
      <c r="AY377" s="10"/>
      <c r="BC377" s="10"/>
      <c r="BD377" s="10"/>
      <c r="BP377" s="10"/>
      <c r="BR377" s="10"/>
      <c r="BS377" s="10"/>
      <c r="BT377" s="10"/>
      <c r="CK377" s="10"/>
      <c r="CL377" s="10"/>
      <c r="CM377" s="10"/>
      <c r="CN377" s="10"/>
      <c r="CO377" s="10"/>
      <c r="CP377" s="10"/>
      <c r="DJ377" s="10"/>
      <c r="DK377" s="10"/>
      <c r="DL377" s="10"/>
      <c r="DM377" s="10"/>
      <c r="DN377" s="10"/>
      <c r="DO377" s="10"/>
      <c r="DQ377" s="10"/>
      <c r="DR377" s="10"/>
      <c r="DS377" s="10"/>
      <c r="DT377" s="10"/>
      <c r="DU377" s="10"/>
      <c r="DV377" s="10"/>
      <c r="DW377" s="10"/>
      <c r="DX377" s="10"/>
      <c r="DY377" s="10"/>
      <c r="DZ377" s="10"/>
      <c r="EA377" s="10"/>
      <c r="EB377" s="10"/>
      <c r="EC377" s="10"/>
      <c r="ED377" s="10"/>
      <c r="EE377" s="10"/>
      <c r="EJ377" s="10"/>
      <c r="EL377" s="10"/>
      <c r="EM377" s="10"/>
      <c r="EN377" s="10"/>
      <c r="EO377" s="10"/>
      <c r="EP377" s="10"/>
      <c r="EQ377" s="10"/>
      <c r="ER377" s="10"/>
      <c r="ES377" s="10"/>
      <c r="ET377" s="10"/>
      <c r="EU377" s="10"/>
      <c r="EV377" s="10"/>
      <c r="EW377" s="10"/>
      <c r="EX377" s="10"/>
      <c r="EZ377" s="10"/>
      <c r="FJ377" s="10"/>
      <c r="FK377" s="10"/>
      <c r="FQ377" s="10"/>
      <c r="FS377" s="10"/>
      <c r="FV377" s="10"/>
      <c r="FW377" s="10"/>
      <c r="FX377" s="10"/>
      <c r="FY377" s="10"/>
      <c r="GE377" s="10"/>
      <c r="GP377" s="10"/>
      <c r="GR377" s="10"/>
      <c r="GV377" s="10"/>
      <c r="GW377" s="10"/>
      <c r="GX377" s="10"/>
      <c r="GY377" s="10"/>
      <c r="HB377" s="10"/>
      <c r="HC377" s="10"/>
      <c r="HD377" s="10"/>
      <c r="HE377" s="10"/>
      <c r="HF377" s="10"/>
      <c r="HG377" s="10"/>
      <c r="HH377" s="10"/>
      <c r="HK377" s="10"/>
      <c r="HL377" s="10"/>
    </row>
    <row r="378" spans="33:220" x14ac:dyDescent="0.2">
      <c r="AG378" s="10"/>
      <c r="AH378" s="10"/>
      <c r="AI378" s="10"/>
      <c r="AJ378" s="10"/>
      <c r="AL378" s="10"/>
      <c r="AM378" s="10"/>
      <c r="AN378" s="11"/>
      <c r="AO378" s="11"/>
      <c r="AQ378" s="10"/>
      <c r="AR378" s="10"/>
      <c r="AS378" s="10"/>
      <c r="AT378" s="10"/>
      <c r="AU378" s="10"/>
      <c r="AW378" s="10"/>
      <c r="AX378" s="10"/>
      <c r="AY378" s="10"/>
      <c r="BC378" s="10"/>
      <c r="BD378" s="10"/>
      <c r="BP378" s="10"/>
      <c r="BR378" s="10"/>
      <c r="BS378" s="10"/>
      <c r="BT378" s="10"/>
      <c r="CK378" s="10"/>
      <c r="CL378" s="10"/>
      <c r="CM378" s="10"/>
      <c r="CN378" s="10"/>
      <c r="CO378" s="10"/>
      <c r="CP378" s="10"/>
      <c r="DJ378" s="10"/>
      <c r="DK378" s="10"/>
      <c r="DL378" s="10"/>
      <c r="DM378" s="10"/>
      <c r="DN378" s="10"/>
      <c r="DO378" s="10"/>
      <c r="DQ378" s="10"/>
      <c r="DR378" s="10"/>
      <c r="DS378" s="10"/>
      <c r="DT378" s="10"/>
      <c r="DU378" s="10"/>
      <c r="DV378" s="10"/>
      <c r="DW378" s="10"/>
      <c r="DX378" s="10"/>
      <c r="DY378" s="10"/>
      <c r="DZ378" s="10"/>
      <c r="EA378" s="10"/>
      <c r="EB378" s="10"/>
      <c r="EC378" s="10"/>
      <c r="ED378" s="10"/>
      <c r="EE378" s="10"/>
      <c r="EJ378" s="10"/>
      <c r="EL378" s="10"/>
      <c r="EM378" s="10"/>
      <c r="EN378" s="10"/>
      <c r="EO378" s="10"/>
      <c r="EP378" s="10"/>
      <c r="EQ378" s="10"/>
      <c r="ER378" s="10"/>
      <c r="ES378" s="10"/>
      <c r="ET378" s="10"/>
      <c r="EU378" s="10"/>
      <c r="EV378" s="10"/>
      <c r="EW378" s="10"/>
      <c r="EX378" s="10"/>
      <c r="EZ378" s="10"/>
      <c r="FJ378" s="10"/>
      <c r="FK378" s="10"/>
      <c r="FQ378" s="10"/>
      <c r="FS378" s="10"/>
      <c r="FV378" s="10"/>
      <c r="FW378" s="10"/>
      <c r="FX378" s="10"/>
      <c r="FY378" s="10"/>
      <c r="GE378" s="10"/>
      <c r="GP378" s="10"/>
      <c r="GR378" s="10"/>
      <c r="GV378" s="10"/>
      <c r="GW378" s="10"/>
      <c r="GX378" s="10"/>
      <c r="GY378" s="10"/>
      <c r="HB378" s="10"/>
      <c r="HC378" s="10"/>
      <c r="HD378" s="10"/>
      <c r="HE378" s="10"/>
      <c r="HF378" s="10"/>
      <c r="HG378" s="10"/>
      <c r="HH378" s="10"/>
      <c r="HK378" s="10"/>
      <c r="HL378" s="10"/>
    </row>
    <row r="379" spans="33:220" x14ac:dyDescent="0.2">
      <c r="AG379" s="10"/>
      <c r="AH379" s="10"/>
      <c r="AI379" s="10"/>
      <c r="AJ379" s="10"/>
      <c r="AL379" s="10"/>
      <c r="AM379" s="10"/>
      <c r="AN379" s="11"/>
      <c r="AO379" s="11"/>
      <c r="AQ379" s="10"/>
      <c r="AR379" s="10"/>
      <c r="AS379" s="10"/>
      <c r="AT379" s="10"/>
      <c r="AU379" s="10"/>
      <c r="AW379" s="10"/>
      <c r="AX379" s="10"/>
      <c r="AY379" s="10"/>
      <c r="BC379" s="10"/>
      <c r="BD379" s="10"/>
      <c r="BP379" s="10"/>
      <c r="BR379" s="10"/>
      <c r="BS379" s="10"/>
      <c r="BT379" s="10"/>
      <c r="CK379" s="10"/>
      <c r="CL379" s="10"/>
      <c r="CM379" s="10"/>
      <c r="CN379" s="10"/>
      <c r="CO379" s="10"/>
      <c r="CP379" s="10"/>
      <c r="DJ379" s="10"/>
      <c r="DK379" s="10"/>
      <c r="DL379" s="10"/>
      <c r="DM379" s="10"/>
      <c r="DN379" s="10"/>
      <c r="DO379" s="10"/>
      <c r="DQ379" s="10"/>
      <c r="DR379" s="10"/>
      <c r="DS379" s="10"/>
      <c r="DT379" s="10"/>
      <c r="DU379" s="10"/>
      <c r="DV379" s="10"/>
      <c r="DW379" s="10"/>
      <c r="DX379" s="10"/>
      <c r="DY379" s="10"/>
      <c r="DZ379" s="10"/>
      <c r="EA379" s="10"/>
      <c r="EB379" s="10"/>
      <c r="EC379" s="10"/>
      <c r="ED379" s="10"/>
      <c r="EE379" s="10"/>
      <c r="EJ379" s="10"/>
      <c r="EL379" s="10"/>
      <c r="EM379" s="10"/>
      <c r="EN379" s="10"/>
      <c r="EO379" s="10"/>
      <c r="EP379" s="10"/>
      <c r="EQ379" s="10"/>
      <c r="ER379" s="10"/>
      <c r="ES379" s="10"/>
      <c r="ET379" s="10"/>
      <c r="EU379" s="10"/>
      <c r="EV379" s="10"/>
      <c r="EW379" s="10"/>
      <c r="EX379" s="10"/>
      <c r="EZ379" s="10"/>
      <c r="FJ379" s="10"/>
      <c r="FK379" s="10"/>
      <c r="FQ379" s="10"/>
      <c r="FS379" s="10"/>
      <c r="FV379" s="10"/>
      <c r="FW379" s="10"/>
      <c r="FX379" s="10"/>
      <c r="FY379" s="10"/>
      <c r="GE379" s="10"/>
      <c r="GP379" s="10"/>
      <c r="GR379" s="10"/>
      <c r="GV379" s="10"/>
      <c r="GW379" s="10"/>
      <c r="GX379" s="10"/>
      <c r="GY379" s="10"/>
      <c r="HB379" s="10"/>
      <c r="HC379" s="10"/>
      <c r="HD379" s="10"/>
      <c r="HE379" s="10"/>
      <c r="HF379" s="10"/>
      <c r="HG379" s="10"/>
      <c r="HH379" s="10"/>
      <c r="HK379" s="10"/>
      <c r="HL379" s="10"/>
    </row>
    <row r="380" spans="33:220" x14ac:dyDescent="0.2">
      <c r="AG380" s="10"/>
      <c r="AH380" s="10"/>
      <c r="AI380" s="10"/>
      <c r="AJ380" s="10"/>
      <c r="AL380" s="10"/>
      <c r="AM380" s="10"/>
      <c r="AN380" s="11"/>
      <c r="AO380" s="11"/>
      <c r="AQ380" s="10"/>
      <c r="AR380" s="10"/>
      <c r="AS380" s="10"/>
      <c r="AT380" s="10"/>
      <c r="AU380" s="10"/>
      <c r="AW380" s="10"/>
      <c r="AX380" s="10"/>
      <c r="AY380" s="10"/>
      <c r="BC380" s="10"/>
      <c r="BD380" s="10"/>
      <c r="BP380" s="10"/>
      <c r="BR380" s="10"/>
      <c r="BS380" s="10"/>
      <c r="BT380" s="10"/>
      <c r="CK380" s="10"/>
      <c r="CL380" s="10"/>
      <c r="CM380" s="10"/>
      <c r="CN380" s="10"/>
      <c r="CO380" s="10"/>
      <c r="CP380" s="10"/>
      <c r="DJ380" s="10"/>
      <c r="DK380" s="10"/>
      <c r="DL380" s="10"/>
      <c r="DM380" s="10"/>
      <c r="DN380" s="10"/>
      <c r="DO380" s="10"/>
      <c r="DQ380" s="10"/>
      <c r="DR380" s="10"/>
      <c r="DS380" s="10"/>
      <c r="DT380" s="10"/>
      <c r="DU380" s="10"/>
      <c r="DV380" s="10"/>
      <c r="DW380" s="10"/>
      <c r="DX380" s="10"/>
      <c r="DY380" s="10"/>
      <c r="DZ380" s="10"/>
      <c r="EA380" s="10"/>
      <c r="EB380" s="10"/>
      <c r="EC380" s="10"/>
      <c r="ED380" s="10"/>
      <c r="EE380" s="10"/>
      <c r="EJ380" s="10"/>
      <c r="EL380" s="10"/>
      <c r="EM380" s="10"/>
      <c r="EN380" s="10"/>
      <c r="EO380" s="10"/>
      <c r="EP380" s="10"/>
      <c r="EQ380" s="10"/>
      <c r="ER380" s="10"/>
      <c r="ES380" s="10"/>
      <c r="ET380" s="10"/>
      <c r="EU380" s="10"/>
      <c r="EV380" s="10"/>
      <c r="EW380" s="10"/>
      <c r="EX380" s="10"/>
      <c r="EZ380" s="10"/>
      <c r="FJ380" s="10"/>
      <c r="FK380" s="10"/>
      <c r="FQ380" s="10"/>
      <c r="FS380" s="10"/>
      <c r="FV380" s="10"/>
      <c r="FW380" s="10"/>
      <c r="FX380" s="10"/>
      <c r="FY380" s="10"/>
      <c r="GE380" s="10"/>
      <c r="GP380" s="10"/>
      <c r="GR380" s="10"/>
      <c r="GV380" s="10"/>
      <c r="GW380" s="10"/>
      <c r="GX380" s="10"/>
      <c r="GY380" s="10"/>
      <c r="HB380" s="10"/>
      <c r="HC380" s="10"/>
      <c r="HD380" s="10"/>
      <c r="HE380" s="10"/>
      <c r="HF380" s="10"/>
      <c r="HG380" s="10"/>
      <c r="HH380" s="10"/>
      <c r="HK380" s="10"/>
      <c r="HL380" s="10"/>
    </row>
    <row r="381" spans="33:220" x14ac:dyDescent="0.2">
      <c r="AG381" s="10"/>
      <c r="AH381" s="10"/>
      <c r="AI381" s="10"/>
      <c r="AJ381" s="10"/>
      <c r="AL381" s="10"/>
      <c r="AM381" s="10"/>
      <c r="AN381" s="11"/>
      <c r="AO381" s="11"/>
      <c r="AQ381" s="10"/>
      <c r="AR381" s="10"/>
      <c r="AS381" s="10"/>
      <c r="AT381" s="10"/>
      <c r="AU381" s="10"/>
      <c r="AW381" s="10"/>
      <c r="AX381" s="10"/>
      <c r="AY381" s="10"/>
      <c r="BC381" s="10"/>
      <c r="BD381" s="10"/>
      <c r="BP381" s="10"/>
      <c r="BR381" s="10"/>
      <c r="BS381" s="10"/>
      <c r="BT381" s="10"/>
      <c r="CK381" s="10"/>
      <c r="CL381" s="10"/>
      <c r="CM381" s="10"/>
      <c r="CN381" s="10"/>
      <c r="CO381" s="10"/>
      <c r="CP381" s="10"/>
      <c r="DJ381" s="10"/>
      <c r="DK381" s="10"/>
      <c r="DL381" s="10"/>
      <c r="DM381" s="10"/>
      <c r="DN381" s="10"/>
      <c r="DO381" s="10"/>
      <c r="DQ381" s="10"/>
      <c r="DR381" s="10"/>
      <c r="DS381" s="10"/>
      <c r="DT381" s="10"/>
      <c r="DU381" s="10"/>
      <c r="DV381" s="10"/>
      <c r="DW381" s="10"/>
      <c r="DX381" s="10"/>
      <c r="DY381" s="10"/>
      <c r="DZ381" s="10"/>
      <c r="EA381" s="10"/>
      <c r="EB381" s="10"/>
      <c r="EC381" s="10"/>
      <c r="ED381" s="10"/>
      <c r="EE381" s="10"/>
      <c r="EJ381" s="10"/>
      <c r="EL381" s="10"/>
      <c r="EM381" s="10"/>
      <c r="EN381" s="10"/>
      <c r="EO381" s="10"/>
      <c r="EP381" s="10"/>
      <c r="EQ381" s="10"/>
      <c r="ER381" s="10"/>
      <c r="ES381" s="10"/>
      <c r="ET381" s="10"/>
      <c r="EU381" s="10"/>
      <c r="EV381" s="10"/>
      <c r="EW381" s="10"/>
      <c r="EX381" s="10"/>
      <c r="EZ381" s="10"/>
      <c r="FJ381" s="10"/>
      <c r="FK381" s="10"/>
      <c r="FQ381" s="10"/>
      <c r="FS381" s="10"/>
      <c r="FV381" s="10"/>
      <c r="FW381" s="10"/>
      <c r="FX381" s="10"/>
      <c r="FY381" s="10"/>
      <c r="GE381" s="10"/>
      <c r="GP381" s="10"/>
      <c r="GR381" s="10"/>
      <c r="GV381" s="10"/>
      <c r="GW381" s="10"/>
      <c r="GX381" s="10"/>
      <c r="GY381" s="10"/>
      <c r="HB381" s="10"/>
      <c r="HC381" s="10"/>
      <c r="HD381" s="10"/>
      <c r="HE381" s="10"/>
      <c r="HF381" s="10"/>
      <c r="HG381" s="10"/>
      <c r="HH381" s="10"/>
      <c r="HK381" s="10"/>
      <c r="HL381" s="10"/>
    </row>
    <row r="382" spans="33:220" x14ac:dyDescent="0.2">
      <c r="AG382" s="10"/>
      <c r="AH382" s="10"/>
      <c r="AI382" s="10"/>
      <c r="AJ382" s="10"/>
      <c r="AL382" s="10"/>
      <c r="AM382" s="10"/>
      <c r="AN382" s="11"/>
      <c r="AO382" s="11"/>
      <c r="AQ382" s="10"/>
      <c r="AR382" s="10"/>
      <c r="AS382" s="10"/>
      <c r="AT382" s="10"/>
      <c r="AU382" s="10"/>
      <c r="AW382" s="10"/>
      <c r="AX382" s="10"/>
      <c r="AY382" s="10"/>
      <c r="BC382" s="10"/>
      <c r="BD382" s="10"/>
      <c r="BP382" s="10"/>
      <c r="BR382" s="10"/>
      <c r="BS382" s="10"/>
      <c r="BT382" s="10"/>
      <c r="CK382" s="10"/>
      <c r="CL382" s="10"/>
      <c r="CM382" s="10"/>
      <c r="CN382" s="10"/>
      <c r="CO382" s="10"/>
      <c r="CP382" s="10"/>
      <c r="DJ382" s="10"/>
      <c r="DK382" s="10"/>
      <c r="DL382" s="10"/>
      <c r="DM382" s="10"/>
      <c r="DN382" s="10"/>
      <c r="DO382" s="10"/>
      <c r="DQ382" s="10"/>
      <c r="DR382" s="10"/>
      <c r="DS382" s="10"/>
      <c r="DT382" s="10"/>
      <c r="DU382" s="10"/>
      <c r="DV382" s="10"/>
      <c r="DW382" s="10"/>
      <c r="DX382" s="10"/>
      <c r="DY382" s="10"/>
      <c r="DZ382" s="10"/>
      <c r="EA382" s="10"/>
      <c r="EB382" s="10"/>
      <c r="EC382" s="10"/>
      <c r="ED382" s="10"/>
      <c r="EE382" s="10"/>
      <c r="EJ382" s="10"/>
      <c r="EL382" s="10"/>
      <c r="EM382" s="10"/>
      <c r="EN382" s="10"/>
      <c r="EO382" s="10"/>
      <c r="EP382" s="10"/>
      <c r="EQ382" s="10"/>
      <c r="ER382" s="10"/>
      <c r="ES382" s="10"/>
      <c r="ET382" s="10"/>
      <c r="EU382" s="10"/>
      <c r="EV382" s="10"/>
      <c r="EW382" s="10"/>
      <c r="EX382" s="10"/>
      <c r="EZ382" s="10"/>
      <c r="FJ382" s="10"/>
      <c r="FK382" s="10"/>
      <c r="FQ382" s="10"/>
      <c r="FS382" s="10"/>
      <c r="FV382" s="10"/>
      <c r="FW382" s="10"/>
      <c r="FX382" s="10"/>
      <c r="FY382" s="10"/>
      <c r="GE382" s="10"/>
      <c r="GP382" s="10"/>
      <c r="GR382" s="10"/>
      <c r="GV382" s="10"/>
      <c r="GW382" s="10"/>
      <c r="GX382" s="10"/>
      <c r="GY382" s="10"/>
      <c r="HB382" s="10"/>
      <c r="HC382" s="10"/>
      <c r="HD382" s="10"/>
      <c r="HE382" s="10"/>
      <c r="HF382" s="10"/>
      <c r="HG382" s="10"/>
      <c r="HH382" s="10"/>
      <c r="HK382" s="10"/>
      <c r="HL382" s="10"/>
    </row>
    <row r="383" spans="33:220" x14ac:dyDescent="0.2">
      <c r="AG383" s="10"/>
      <c r="AH383" s="10"/>
      <c r="AI383" s="10"/>
      <c r="AJ383" s="10"/>
      <c r="AL383" s="10"/>
      <c r="AM383" s="10"/>
      <c r="AN383" s="11"/>
      <c r="AO383" s="11"/>
      <c r="AQ383" s="10"/>
      <c r="AR383" s="10"/>
      <c r="AS383" s="10"/>
      <c r="AT383" s="10"/>
      <c r="AU383" s="10"/>
      <c r="AW383" s="10"/>
      <c r="AX383" s="10"/>
      <c r="AY383" s="10"/>
      <c r="BC383" s="10"/>
      <c r="BD383" s="10"/>
      <c r="BP383" s="10"/>
      <c r="BR383" s="10"/>
      <c r="BS383" s="10"/>
      <c r="BT383" s="10"/>
      <c r="CK383" s="10"/>
      <c r="CL383" s="10"/>
      <c r="CM383" s="10"/>
      <c r="CN383" s="10"/>
      <c r="CO383" s="10"/>
      <c r="CP383" s="10"/>
      <c r="DJ383" s="10"/>
      <c r="DK383" s="10"/>
      <c r="DL383" s="10"/>
      <c r="DM383" s="10"/>
      <c r="DN383" s="10"/>
      <c r="DO383" s="10"/>
      <c r="DQ383" s="10"/>
      <c r="DR383" s="10"/>
      <c r="DS383" s="10"/>
      <c r="DT383" s="10"/>
      <c r="DU383" s="10"/>
      <c r="DV383" s="10"/>
      <c r="DW383" s="10"/>
      <c r="DX383" s="10"/>
      <c r="DY383" s="10"/>
      <c r="DZ383" s="10"/>
      <c r="EA383" s="10"/>
      <c r="EB383" s="10"/>
      <c r="EC383" s="10"/>
      <c r="ED383" s="10"/>
      <c r="EE383" s="10"/>
      <c r="EJ383" s="10"/>
      <c r="EL383" s="10"/>
      <c r="EM383" s="10"/>
      <c r="EN383" s="10"/>
      <c r="EO383" s="10"/>
      <c r="EP383" s="10"/>
      <c r="EQ383" s="10"/>
      <c r="ER383" s="10"/>
      <c r="ES383" s="10"/>
      <c r="ET383" s="10"/>
      <c r="EU383" s="10"/>
      <c r="EV383" s="10"/>
      <c r="EW383" s="10"/>
      <c r="EX383" s="10"/>
      <c r="EZ383" s="10"/>
      <c r="FJ383" s="10"/>
      <c r="FK383" s="10"/>
      <c r="FQ383" s="10"/>
      <c r="FS383" s="10"/>
      <c r="FV383" s="10"/>
      <c r="FW383" s="10"/>
      <c r="FX383" s="10"/>
      <c r="FY383" s="10"/>
      <c r="GE383" s="10"/>
      <c r="GP383" s="10"/>
      <c r="GR383" s="10"/>
      <c r="GV383" s="10"/>
      <c r="GW383" s="10"/>
      <c r="GX383" s="10"/>
      <c r="GY383" s="10"/>
      <c r="HB383" s="10"/>
      <c r="HC383" s="10"/>
      <c r="HD383" s="10"/>
      <c r="HE383" s="10"/>
      <c r="HF383" s="10"/>
      <c r="HG383" s="10"/>
      <c r="HH383" s="10"/>
      <c r="HK383" s="10"/>
      <c r="HL383" s="10"/>
    </row>
    <row r="384" spans="33:220" x14ac:dyDescent="0.2">
      <c r="AG384" s="10"/>
      <c r="AH384" s="10"/>
      <c r="AI384" s="10"/>
      <c r="AJ384" s="10"/>
      <c r="AL384" s="10"/>
      <c r="AM384" s="10"/>
      <c r="AN384" s="11"/>
      <c r="AO384" s="11"/>
      <c r="AQ384" s="10"/>
      <c r="AR384" s="10"/>
      <c r="AS384" s="10"/>
      <c r="AT384" s="10"/>
      <c r="AU384" s="10"/>
      <c r="AW384" s="10"/>
      <c r="AX384" s="10"/>
      <c r="AY384" s="10"/>
      <c r="BC384" s="10"/>
      <c r="BD384" s="10"/>
      <c r="BP384" s="10"/>
      <c r="BR384" s="10"/>
      <c r="BS384" s="10"/>
      <c r="BT384" s="10"/>
      <c r="CK384" s="10"/>
      <c r="CL384" s="10"/>
      <c r="CM384" s="10"/>
      <c r="CN384" s="10"/>
      <c r="CO384" s="10"/>
      <c r="CP384" s="10"/>
      <c r="DJ384" s="10"/>
      <c r="DK384" s="10"/>
      <c r="DL384" s="10"/>
      <c r="DM384" s="10"/>
      <c r="DN384" s="10"/>
      <c r="DO384" s="10"/>
      <c r="DQ384" s="10"/>
      <c r="DR384" s="10"/>
      <c r="DS384" s="10"/>
      <c r="DT384" s="10"/>
      <c r="DU384" s="10"/>
      <c r="DV384" s="10"/>
      <c r="DW384" s="10"/>
      <c r="DX384" s="10"/>
      <c r="DY384" s="10"/>
      <c r="DZ384" s="10"/>
      <c r="EA384" s="10"/>
      <c r="EB384" s="10"/>
      <c r="EC384" s="10"/>
      <c r="ED384" s="10"/>
      <c r="EE384" s="10"/>
      <c r="EJ384" s="10"/>
      <c r="EL384" s="10"/>
      <c r="EM384" s="10"/>
      <c r="EN384" s="10"/>
      <c r="EO384" s="10"/>
      <c r="EP384" s="10"/>
      <c r="EQ384" s="10"/>
      <c r="ER384" s="10"/>
      <c r="ES384" s="10"/>
      <c r="ET384" s="10"/>
      <c r="EU384" s="10"/>
      <c r="EV384" s="10"/>
      <c r="EW384" s="10"/>
      <c r="EX384" s="10"/>
      <c r="EZ384" s="10"/>
      <c r="FJ384" s="10"/>
      <c r="FK384" s="10"/>
      <c r="FQ384" s="10"/>
      <c r="FS384" s="10"/>
      <c r="FV384" s="10"/>
      <c r="FW384" s="10"/>
      <c r="FX384" s="10"/>
      <c r="FY384" s="10"/>
      <c r="GE384" s="10"/>
      <c r="GP384" s="10"/>
      <c r="GR384" s="10"/>
      <c r="GV384" s="10"/>
      <c r="GW384" s="10"/>
      <c r="GX384" s="10"/>
      <c r="GY384" s="10"/>
      <c r="HB384" s="10"/>
      <c r="HC384" s="10"/>
      <c r="HD384" s="10"/>
      <c r="HE384" s="10"/>
      <c r="HF384" s="10"/>
      <c r="HG384" s="10"/>
      <c r="HH384" s="10"/>
      <c r="HK384" s="10"/>
      <c r="HL384" s="10"/>
    </row>
    <row r="385" spans="33:220" x14ac:dyDescent="0.2">
      <c r="AG385" s="10"/>
      <c r="AH385" s="10"/>
      <c r="AI385" s="10"/>
      <c r="AJ385" s="10"/>
      <c r="AL385" s="10"/>
      <c r="AM385" s="10"/>
      <c r="AN385" s="11"/>
      <c r="AO385" s="11"/>
      <c r="AQ385" s="10"/>
      <c r="AR385" s="10"/>
      <c r="AS385" s="10"/>
      <c r="AT385" s="10"/>
      <c r="AU385" s="10"/>
      <c r="AW385" s="10"/>
      <c r="AX385" s="10"/>
      <c r="AY385" s="10"/>
      <c r="BC385" s="10"/>
      <c r="BD385" s="10"/>
      <c r="BP385" s="10"/>
      <c r="BR385" s="10"/>
      <c r="BS385" s="10"/>
      <c r="BT385" s="10"/>
      <c r="CK385" s="10"/>
      <c r="CL385" s="10"/>
      <c r="CM385" s="10"/>
      <c r="CN385" s="10"/>
      <c r="CO385" s="10"/>
      <c r="CP385" s="10"/>
      <c r="DJ385" s="10"/>
      <c r="DK385" s="10"/>
      <c r="DL385" s="10"/>
      <c r="DM385" s="10"/>
      <c r="DN385" s="10"/>
      <c r="DO385" s="10"/>
      <c r="DQ385" s="10"/>
      <c r="DR385" s="10"/>
      <c r="DS385" s="10"/>
      <c r="DT385" s="10"/>
      <c r="DU385" s="10"/>
      <c r="DV385" s="10"/>
      <c r="DW385" s="10"/>
      <c r="DX385" s="10"/>
      <c r="DY385" s="10"/>
      <c r="DZ385" s="10"/>
      <c r="EA385" s="10"/>
      <c r="EB385" s="10"/>
      <c r="EC385" s="10"/>
      <c r="ED385" s="10"/>
      <c r="EE385" s="10"/>
      <c r="EJ385" s="10"/>
      <c r="EL385" s="10"/>
      <c r="EM385" s="10"/>
      <c r="EN385" s="10"/>
      <c r="EO385" s="10"/>
      <c r="EP385" s="10"/>
      <c r="EQ385" s="10"/>
      <c r="ER385" s="10"/>
      <c r="ES385" s="10"/>
      <c r="ET385" s="10"/>
      <c r="EU385" s="10"/>
      <c r="EV385" s="10"/>
      <c r="EW385" s="10"/>
      <c r="EX385" s="10"/>
      <c r="EZ385" s="10"/>
      <c r="FJ385" s="10"/>
      <c r="FK385" s="10"/>
      <c r="FQ385" s="10"/>
      <c r="FS385" s="10"/>
      <c r="FV385" s="10"/>
      <c r="FW385" s="10"/>
      <c r="FX385" s="10"/>
      <c r="FY385" s="10"/>
      <c r="GE385" s="10"/>
      <c r="GP385" s="10"/>
      <c r="GR385" s="10"/>
      <c r="GV385" s="10"/>
      <c r="GW385" s="10"/>
      <c r="GX385" s="10"/>
      <c r="GY385" s="10"/>
      <c r="HB385" s="10"/>
      <c r="HC385" s="10"/>
      <c r="HD385" s="10"/>
      <c r="HE385" s="10"/>
      <c r="HF385" s="10"/>
      <c r="HG385" s="10"/>
      <c r="HH385" s="10"/>
      <c r="HK385" s="10"/>
      <c r="HL385" s="10"/>
    </row>
    <row r="386" spans="33:220" x14ac:dyDescent="0.2">
      <c r="AG386" s="10"/>
      <c r="AH386" s="10"/>
      <c r="AI386" s="10"/>
      <c r="AJ386" s="10"/>
      <c r="AL386" s="10"/>
      <c r="AM386" s="10"/>
      <c r="AN386" s="11"/>
      <c r="AO386" s="11"/>
      <c r="AQ386" s="10"/>
      <c r="AR386" s="10"/>
      <c r="AS386" s="10"/>
      <c r="AT386" s="10"/>
      <c r="AU386" s="10"/>
      <c r="AW386" s="10"/>
      <c r="AX386" s="10"/>
      <c r="AY386" s="10"/>
      <c r="BC386" s="10"/>
      <c r="BD386" s="10"/>
      <c r="BP386" s="10"/>
      <c r="BR386" s="10"/>
      <c r="BS386" s="10"/>
      <c r="BT386" s="10"/>
      <c r="CK386" s="10"/>
      <c r="CL386" s="10"/>
      <c r="CM386" s="10"/>
      <c r="CN386" s="10"/>
      <c r="CO386" s="10"/>
      <c r="CP386" s="10"/>
      <c r="DJ386" s="10"/>
      <c r="DK386" s="10"/>
      <c r="DL386" s="10"/>
      <c r="DM386" s="10"/>
      <c r="DN386" s="10"/>
      <c r="DO386" s="10"/>
      <c r="DQ386" s="10"/>
      <c r="DR386" s="10"/>
      <c r="DS386" s="10"/>
      <c r="DT386" s="10"/>
      <c r="DU386" s="10"/>
      <c r="DV386" s="10"/>
      <c r="DW386" s="10"/>
      <c r="DX386" s="10"/>
      <c r="DY386" s="10"/>
      <c r="DZ386" s="10"/>
      <c r="EA386" s="10"/>
      <c r="EB386" s="10"/>
      <c r="EC386" s="10"/>
      <c r="ED386" s="10"/>
      <c r="EE386" s="10"/>
      <c r="EJ386" s="10"/>
      <c r="EL386" s="10"/>
      <c r="EM386" s="10"/>
      <c r="EN386" s="10"/>
      <c r="EO386" s="10"/>
      <c r="EP386" s="10"/>
      <c r="EQ386" s="10"/>
      <c r="ER386" s="10"/>
      <c r="ES386" s="10"/>
      <c r="ET386" s="10"/>
      <c r="EU386" s="10"/>
      <c r="EV386" s="10"/>
      <c r="EW386" s="10"/>
      <c r="EX386" s="10"/>
      <c r="EZ386" s="10"/>
      <c r="FJ386" s="10"/>
      <c r="FK386" s="10"/>
      <c r="FQ386" s="10"/>
      <c r="FS386" s="10"/>
      <c r="FV386" s="10"/>
      <c r="FW386" s="10"/>
      <c r="FX386" s="10"/>
      <c r="FY386" s="10"/>
      <c r="GE386" s="10"/>
      <c r="GP386" s="10"/>
      <c r="GR386" s="10"/>
      <c r="GV386" s="10"/>
      <c r="GW386" s="10"/>
      <c r="GX386" s="10"/>
      <c r="GY386" s="10"/>
      <c r="HB386" s="10"/>
      <c r="HC386" s="10"/>
      <c r="HD386" s="10"/>
      <c r="HE386" s="10"/>
      <c r="HF386" s="10"/>
      <c r="HG386" s="10"/>
      <c r="HH386" s="10"/>
      <c r="HK386" s="10"/>
      <c r="HL386" s="10"/>
    </row>
    <row r="387" spans="33:220" x14ac:dyDescent="0.2">
      <c r="AG387" s="10"/>
      <c r="AH387" s="10"/>
      <c r="AI387" s="10"/>
      <c r="AJ387" s="10"/>
      <c r="AL387" s="10"/>
      <c r="AM387" s="10"/>
      <c r="AN387" s="11"/>
      <c r="AO387" s="11"/>
      <c r="AQ387" s="10"/>
      <c r="AR387" s="10"/>
      <c r="AS387" s="10"/>
      <c r="AT387" s="10"/>
      <c r="AU387" s="10"/>
      <c r="AW387" s="10"/>
      <c r="AX387" s="10"/>
      <c r="AY387" s="10"/>
      <c r="BC387" s="10"/>
      <c r="BD387" s="10"/>
      <c r="BP387" s="10"/>
      <c r="BR387" s="10"/>
      <c r="BS387" s="10"/>
      <c r="BT387" s="10"/>
      <c r="CK387" s="10"/>
      <c r="CL387" s="10"/>
      <c r="CM387" s="10"/>
      <c r="CN387" s="10"/>
      <c r="CO387" s="10"/>
      <c r="CP387" s="10"/>
      <c r="DJ387" s="10"/>
      <c r="DK387" s="10"/>
      <c r="DL387" s="10"/>
      <c r="DM387" s="10"/>
      <c r="DN387" s="10"/>
      <c r="DO387" s="10"/>
      <c r="DQ387" s="10"/>
      <c r="DR387" s="10"/>
      <c r="DS387" s="10"/>
      <c r="DT387" s="10"/>
      <c r="DU387" s="10"/>
      <c r="DV387" s="10"/>
      <c r="DW387" s="10"/>
      <c r="DX387" s="10"/>
      <c r="DY387" s="10"/>
      <c r="DZ387" s="10"/>
      <c r="EA387" s="10"/>
      <c r="EB387" s="10"/>
      <c r="EC387" s="10"/>
      <c r="ED387" s="10"/>
      <c r="EE387" s="10"/>
      <c r="EJ387" s="10"/>
      <c r="EL387" s="10"/>
      <c r="EM387" s="10"/>
      <c r="EN387" s="10"/>
      <c r="EO387" s="10"/>
      <c r="EP387" s="10"/>
      <c r="EQ387" s="10"/>
      <c r="ER387" s="10"/>
      <c r="ES387" s="10"/>
      <c r="ET387" s="10"/>
      <c r="EU387" s="10"/>
      <c r="EV387" s="10"/>
      <c r="EW387" s="10"/>
      <c r="EX387" s="10"/>
      <c r="EZ387" s="10"/>
      <c r="FJ387" s="10"/>
      <c r="FK387" s="10"/>
      <c r="FQ387" s="10"/>
      <c r="FS387" s="10"/>
      <c r="FV387" s="10"/>
      <c r="FW387" s="10"/>
      <c r="FX387" s="10"/>
      <c r="FY387" s="10"/>
      <c r="GE387" s="10"/>
      <c r="GP387" s="10"/>
      <c r="GR387" s="10"/>
      <c r="GV387" s="10"/>
      <c r="GW387" s="10"/>
      <c r="GX387" s="10"/>
      <c r="GY387" s="10"/>
      <c r="HB387" s="10"/>
      <c r="HC387" s="10"/>
      <c r="HD387" s="10"/>
      <c r="HE387" s="10"/>
      <c r="HF387" s="10"/>
      <c r="HG387" s="10"/>
      <c r="HH387" s="10"/>
      <c r="HK387" s="10"/>
      <c r="HL387" s="10"/>
    </row>
    <row r="388" spans="33:220" x14ac:dyDescent="0.2">
      <c r="AG388" s="10"/>
      <c r="AH388" s="10"/>
      <c r="AI388" s="10"/>
      <c r="AJ388" s="10"/>
      <c r="AL388" s="10"/>
      <c r="AM388" s="10"/>
      <c r="AN388" s="11"/>
      <c r="AO388" s="11"/>
      <c r="AQ388" s="10"/>
      <c r="AR388" s="10"/>
      <c r="AS388" s="10"/>
      <c r="AT388" s="10"/>
      <c r="AU388" s="10"/>
      <c r="AW388" s="10"/>
      <c r="AX388" s="10"/>
      <c r="AY388" s="10"/>
      <c r="BC388" s="10"/>
      <c r="BD388" s="10"/>
      <c r="BP388" s="10"/>
      <c r="BR388" s="10"/>
      <c r="BS388" s="10"/>
      <c r="BT388" s="10"/>
      <c r="CK388" s="10"/>
      <c r="CL388" s="10"/>
      <c r="CM388" s="10"/>
      <c r="CN388" s="10"/>
      <c r="CO388" s="10"/>
      <c r="CP388" s="10"/>
      <c r="DJ388" s="10"/>
      <c r="DK388" s="10"/>
      <c r="DL388" s="10"/>
      <c r="DM388" s="10"/>
      <c r="DN388" s="10"/>
      <c r="DO388" s="10"/>
      <c r="DQ388" s="10"/>
      <c r="DR388" s="10"/>
      <c r="DS388" s="10"/>
      <c r="DT388" s="10"/>
      <c r="DU388" s="10"/>
      <c r="DV388" s="10"/>
      <c r="DW388" s="10"/>
      <c r="DX388" s="10"/>
      <c r="DY388" s="10"/>
      <c r="DZ388" s="10"/>
      <c r="EA388" s="10"/>
      <c r="EB388" s="10"/>
      <c r="EC388" s="10"/>
      <c r="ED388" s="10"/>
      <c r="EE388" s="10"/>
      <c r="EJ388" s="10"/>
      <c r="EL388" s="10"/>
      <c r="EM388" s="10"/>
      <c r="EN388" s="10"/>
      <c r="EO388" s="10"/>
      <c r="EP388" s="10"/>
      <c r="EQ388" s="10"/>
      <c r="ER388" s="10"/>
      <c r="ES388" s="10"/>
      <c r="ET388" s="10"/>
      <c r="EU388" s="10"/>
      <c r="EV388" s="10"/>
      <c r="EW388" s="10"/>
      <c r="EX388" s="10"/>
      <c r="EZ388" s="10"/>
      <c r="FJ388" s="10"/>
      <c r="FK388" s="10"/>
      <c r="FQ388" s="10"/>
      <c r="FS388" s="10"/>
      <c r="FV388" s="10"/>
      <c r="FW388" s="10"/>
      <c r="FX388" s="10"/>
      <c r="FY388" s="10"/>
      <c r="GE388" s="10"/>
      <c r="GP388" s="10"/>
      <c r="GR388" s="10"/>
      <c r="GV388" s="10"/>
      <c r="GW388" s="10"/>
      <c r="GX388" s="10"/>
      <c r="GY388" s="10"/>
      <c r="HB388" s="10"/>
      <c r="HC388" s="10"/>
      <c r="HD388" s="10"/>
      <c r="HE388" s="10"/>
      <c r="HF388" s="10"/>
      <c r="HG388" s="10"/>
      <c r="HH388" s="10"/>
      <c r="HK388" s="10"/>
      <c r="HL388" s="10"/>
    </row>
    <row r="389" spans="33:220" x14ac:dyDescent="0.2">
      <c r="AG389" s="10"/>
      <c r="AH389" s="10"/>
      <c r="AI389" s="10"/>
      <c r="AJ389" s="10"/>
      <c r="AL389" s="10"/>
      <c r="AM389" s="10"/>
      <c r="AN389" s="11"/>
      <c r="AO389" s="11"/>
      <c r="AQ389" s="10"/>
      <c r="AR389" s="10"/>
      <c r="AS389" s="10"/>
      <c r="AT389" s="10"/>
      <c r="AU389" s="10"/>
      <c r="AW389" s="10"/>
      <c r="AX389" s="10"/>
      <c r="AY389" s="10"/>
      <c r="BC389" s="10"/>
      <c r="BD389" s="10"/>
      <c r="BP389" s="10"/>
      <c r="BR389" s="10"/>
      <c r="BS389" s="10"/>
      <c r="BT389" s="10"/>
      <c r="CK389" s="10"/>
      <c r="CL389" s="10"/>
      <c r="CM389" s="10"/>
      <c r="CN389" s="10"/>
      <c r="CO389" s="10"/>
      <c r="CP389" s="10"/>
      <c r="DJ389" s="10"/>
      <c r="DK389" s="10"/>
      <c r="DL389" s="10"/>
      <c r="DM389" s="10"/>
      <c r="DN389" s="10"/>
      <c r="DO389" s="10"/>
      <c r="DQ389" s="10"/>
      <c r="DR389" s="10"/>
      <c r="DS389" s="10"/>
      <c r="DT389" s="10"/>
      <c r="DU389" s="10"/>
      <c r="DV389" s="10"/>
      <c r="DW389" s="10"/>
      <c r="DX389" s="10"/>
      <c r="DY389" s="10"/>
      <c r="DZ389" s="10"/>
      <c r="EA389" s="10"/>
      <c r="EB389" s="10"/>
      <c r="EC389" s="10"/>
      <c r="ED389" s="10"/>
      <c r="EE389" s="10"/>
      <c r="EJ389" s="10"/>
      <c r="EL389" s="10"/>
      <c r="EM389" s="10"/>
      <c r="EN389" s="10"/>
      <c r="EO389" s="10"/>
      <c r="EP389" s="10"/>
      <c r="EQ389" s="10"/>
      <c r="ER389" s="10"/>
      <c r="ES389" s="10"/>
      <c r="ET389" s="10"/>
      <c r="EU389" s="10"/>
      <c r="EV389" s="10"/>
      <c r="EW389" s="10"/>
      <c r="EX389" s="10"/>
      <c r="EZ389" s="10"/>
      <c r="FJ389" s="10"/>
      <c r="FK389" s="10"/>
      <c r="FQ389" s="10"/>
      <c r="FS389" s="10"/>
      <c r="FV389" s="10"/>
      <c r="FW389" s="10"/>
      <c r="FX389" s="10"/>
      <c r="FY389" s="10"/>
      <c r="GE389" s="10"/>
      <c r="GP389" s="10"/>
      <c r="GR389" s="10"/>
      <c r="GV389" s="10"/>
      <c r="GW389" s="10"/>
      <c r="GX389" s="10"/>
      <c r="GY389" s="10"/>
      <c r="HB389" s="10"/>
      <c r="HC389" s="10"/>
      <c r="HD389" s="10"/>
      <c r="HE389" s="10"/>
      <c r="HF389" s="10"/>
      <c r="HG389" s="10"/>
      <c r="HH389" s="10"/>
      <c r="HK389" s="10"/>
      <c r="HL389" s="10"/>
    </row>
    <row r="390" spans="33:220" x14ac:dyDescent="0.2">
      <c r="AG390" s="10"/>
      <c r="AH390" s="10"/>
      <c r="AI390" s="10"/>
      <c r="AJ390" s="10"/>
      <c r="AL390" s="10"/>
      <c r="AM390" s="10"/>
      <c r="AN390" s="11"/>
      <c r="AO390" s="11"/>
      <c r="AQ390" s="10"/>
      <c r="AR390" s="10"/>
      <c r="AS390" s="10"/>
      <c r="AT390" s="10"/>
      <c r="AU390" s="10"/>
      <c r="AW390" s="10"/>
      <c r="AX390" s="10"/>
      <c r="AY390" s="10"/>
      <c r="BC390" s="10"/>
      <c r="BD390" s="10"/>
      <c r="BP390" s="10"/>
      <c r="BR390" s="10"/>
      <c r="BS390" s="10"/>
      <c r="BT390" s="10"/>
      <c r="CK390" s="10"/>
      <c r="CL390" s="10"/>
      <c r="CM390" s="10"/>
      <c r="CN390" s="10"/>
      <c r="CO390" s="10"/>
      <c r="CP390" s="10"/>
      <c r="DJ390" s="10"/>
      <c r="DK390" s="10"/>
      <c r="DL390" s="10"/>
      <c r="DM390" s="10"/>
      <c r="DN390" s="10"/>
      <c r="DO390" s="10"/>
      <c r="DQ390" s="10"/>
      <c r="DR390" s="10"/>
      <c r="DS390" s="10"/>
      <c r="DT390" s="10"/>
      <c r="DU390" s="10"/>
      <c r="DV390" s="10"/>
      <c r="DW390" s="10"/>
      <c r="DX390" s="10"/>
      <c r="DY390" s="10"/>
      <c r="DZ390" s="10"/>
      <c r="EA390" s="10"/>
      <c r="EB390" s="10"/>
      <c r="EC390" s="10"/>
      <c r="ED390" s="10"/>
      <c r="EE390" s="10"/>
      <c r="EJ390" s="10"/>
      <c r="EL390" s="10"/>
      <c r="EM390" s="10"/>
      <c r="EN390" s="10"/>
      <c r="EO390" s="10"/>
      <c r="EP390" s="10"/>
      <c r="EQ390" s="10"/>
      <c r="ER390" s="10"/>
      <c r="ES390" s="10"/>
      <c r="ET390" s="10"/>
      <c r="EU390" s="10"/>
      <c r="EV390" s="10"/>
      <c r="EW390" s="10"/>
      <c r="EX390" s="10"/>
      <c r="EZ390" s="10"/>
      <c r="FJ390" s="10"/>
      <c r="FK390" s="10"/>
      <c r="FQ390" s="10"/>
      <c r="FS390" s="10"/>
      <c r="FV390" s="10"/>
      <c r="FW390" s="10"/>
      <c r="FX390" s="10"/>
      <c r="FY390" s="10"/>
      <c r="GE390" s="10"/>
      <c r="GP390" s="10"/>
      <c r="GR390" s="10"/>
      <c r="GV390" s="10"/>
      <c r="GW390" s="10"/>
      <c r="GX390" s="10"/>
      <c r="GY390" s="10"/>
      <c r="HB390" s="10"/>
      <c r="HC390" s="10"/>
      <c r="HD390" s="10"/>
      <c r="HE390" s="10"/>
      <c r="HF390" s="10"/>
      <c r="HG390" s="10"/>
      <c r="HH390" s="10"/>
      <c r="HK390" s="10"/>
      <c r="HL390" s="10"/>
    </row>
    <row r="391" spans="33:220" x14ac:dyDescent="0.2">
      <c r="AG391" s="10"/>
      <c r="AH391" s="10"/>
      <c r="AI391" s="10"/>
      <c r="AJ391" s="10"/>
      <c r="AL391" s="10"/>
      <c r="AM391" s="10"/>
      <c r="AN391" s="11"/>
      <c r="AO391" s="11"/>
      <c r="AQ391" s="10"/>
      <c r="AR391" s="10"/>
      <c r="AS391" s="10"/>
      <c r="AT391" s="10"/>
      <c r="AU391" s="10"/>
      <c r="AW391" s="10"/>
      <c r="AX391" s="10"/>
      <c r="AY391" s="10"/>
      <c r="BC391" s="10"/>
      <c r="BD391" s="10"/>
      <c r="BP391" s="10"/>
      <c r="BR391" s="10"/>
      <c r="BS391" s="10"/>
      <c r="BT391" s="10"/>
      <c r="CK391" s="10"/>
      <c r="CL391" s="10"/>
      <c r="CM391" s="10"/>
      <c r="CN391" s="10"/>
      <c r="CO391" s="10"/>
      <c r="CP391" s="10"/>
      <c r="DJ391" s="10"/>
      <c r="DK391" s="10"/>
      <c r="DL391" s="10"/>
      <c r="DM391" s="10"/>
      <c r="DN391" s="10"/>
      <c r="DO391" s="10"/>
      <c r="DQ391" s="10"/>
      <c r="DR391" s="10"/>
      <c r="DS391" s="10"/>
      <c r="DT391" s="10"/>
      <c r="DU391" s="10"/>
      <c r="DV391" s="10"/>
      <c r="DW391" s="10"/>
      <c r="DX391" s="10"/>
      <c r="DY391" s="10"/>
      <c r="DZ391" s="10"/>
      <c r="EA391" s="10"/>
      <c r="EB391" s="10"/>
      <c r="EC391" s="10"/>
      <c r="ED391" s="10"/>
      <c r="EE391" s="10"/>
      <c r="EJ391" s="10"/>
      <c r="EL391" s="10"/>
      <c r="EM391" s="10"/>
      <c r="EN391" s="10"/>
      <c r="EO391" s="10"/>
      <c r="EP391" s="10"/>
      <c r="EQ391" s="10"/>
      <c r="ER391" s="10"/>
      <c r="ES391" s="10"/>
      <c r="ET391" s="10"/>
      <c r="EU391" s="10"/>
      <c r="EV391" s="10"/>
      <c r="EW391" s="10"/>
      <c r="EX391" s="10"/>
      <c r="EZ391" s="10"/>
      <c r="FJ391" s="10"/>
      <c r="FK391" s="10"/>
      <c r="FQ391" s="10"/>
      <c r="FS391" s="10"/>
      <c r="FV391" s="10"/>
      <c r="FW391" s="10"/>
      <c r="FX391" s="10"/>
      <c r="FY391" s="10"/>
      <c r="GE391" s="10"/>
      <c r="GP391" s="10"/>
      <c r="GR391" s="10"/>
      <c r="GV391" s="10"/>
      <c r="GW391" s="10"/>
      <c r="GX391" s="10"/>
      <c r="GY391" s="10"/>
      <c r="HB391" s="10"/>
      <c r="HC391" s="10"/>
      <c r="HD391" s="10"/>
      <c r="HE391" s="10"/>
      <c r="HF391" s="10"/>
      <c r="HG391" s="10"/>
      <c r="HH391" s="10"/>
      <c r="HK391" s="10"/>
      <c r="HL391" s="10"/>
    </row>
    <row r="392" spans="33:220" x14ac:dyDescent="0.2">
      <c r="AG392" s="10"/>
      <c r="AH392" s="10"/>
      <c r="AI392" s="10"/>
      <c r="AJ392" s="10"/>
      <c r="AL392" s="10"/>
      <c r="AM392" s="10"/>
      <c r="AN392" s="11"/>
      <c r="AO392" s="11"/>
      <c r="AQ392" s="10"/>
      <c r="AR392" s="10"/>
      <c r="AS392" s="10"/>
      <c r="AT392" s="10"/>
      <c r="AU392" s="10"/>
      <c r="AW392" s="10"/>
      <c r="AX392" s="10"/>
      <c r="AY392" s="10"/>
      <c r="BC392" s="10"/>
      <c r="BD392" s="10"/>
      <c r="BP392" s="10"/>
      <c r="BR392" s="10"/>
      <c r="BS392" s="10"/>
      <c r="BT392" s="10"/>
      <c r="CK392" s="10"/>
      <c r="CL392" s="10"/>
      <c r="CM392" s="10"/>
      <c r="CN392" s="10"/>
      <c r="CO392" s="10"/>
      <c r="CP392" s="10"/>
      <c r="DJ392" s="10"/>
      <c r="DK392" s="10"/>
      <c r="DL392" s="10"/>
      <c r="DM392" s="10"/>
      <c r="DN392" s="10"/>
      <c r="DO392" s="10"/>
      <c r="DQ392" s="10"/>
      <c r="DR392" s="10"/>
      <c r="DS392" s="10"/>
      <c r="DT392" s="10"/>
      <c r="DU392" s="10"/>
      <c r="DV392" s="10"/>
      <c r="DW392" s="10"/>
      <c r="DX392" s="10"/>
      <c r="DY392" s="10"/>
      <c r="DZ392" s="10"/>
      <c r="EA392" s="10"/>
      <c r="EB392" s="10"/>
      <c r="EC392" s="10"/>
      <c r="ED392" s="10"/>
      <c r="EE392" s="10"/>
      <c r="EJ392" s="10"/>
      <c r="EL392" s="10"/>
      <c r="EM392" s="10"/>
      <c r="EN392" s="10"/>
      <c r="EO392" s="10"/>
      <c r="EP392" s="10"/>
      <c r="EQ392" s="10"/>
      <c r="ER392" s="10"/>
      <c r="ES392" s="10"/>
      <c r="ET392" s="10"/>
      <c r="EU392" s="10"/>
      <c r="EV392" s="10"/>
      <c r="EW392" s="10"/>
      <c r="EX392" s="10"/>
      <c r="EZ392" s="10"/>
      <c r="FJ392" s="10"/>
      <c r="FK392" s="10"/>
      <c r="FQ392" s="10"/>
      <c r="FS392" s="10"/>
      <c r="FV392" s="10"/>
      <c r="FW392" s="10"/>
      <c r="FX392" s="10"/>
      <c r="FY392" s="10"/>
      <c r="GE392" s="10"/>
      <c r="GP392" s="10"/>
      <c r="GR392" s="10"/>
      <c r="GV392" s="10"/>
      <c r="GW392" s="10"/>
      <c r="GX392" s="10"/>
      <c r="GY392" s="10"/>
      <c r="HB392" s="10"/>
      <c r="HC392" s="10"/>
      <c r="HD392" s="10"/>
      <c r="HE392" s="10"/>
      <c r="HF392" s="10"/>
      <c r="HG392" s="10"/>
      <c r="HH392" s="10"/>
      <c r="HK392" s="10"/>
      <c r="HL392" s="10"/>
    </row>
    <row r="393" spans="33:220" x14ac:dyDescent="0.2">
      <c r="AG393" s="10"/>
      <c r="AH393" s="10"/>
      <c r="AI393" s="10"/>
      <c r="AJ393" s="10"/>
      <c r="AL393" s="10"/>
      <c r="AM393" s="10"/>
      <c r="AN393" s="11"/>
      <c r="AO393" s="11"/>
      <c r="AQ393" s="10"/>
      <c r="AR393" s="10"/>
      <c r="AS393" s="10"/>
      <c r="AT393" s="10"/>
      <c r="AU393" s="10"/>
      <c r="AW393" s="10"/>
      <c r="AX393" s="10"/>
      <c r="AY393" s="10"/>
      <c r="BC393" s="10"/>
      <c r="BD393" s="10"/>
      <c r="BP393" s="10"/>
      <c r="BR393" s="10"/>
      <c r="BS393" s="10"/>
      <c r="BT393" s="10"/>
      <c r="CK393" s="10"/>
      <c r="CL393" s="10"/>
      <c r="CM393" s="10"/>
      <c r="CN393" s="10"/>
      <c r="CO393" s="10"/>
      <c r="CP393" s="10"/>
      <c r="DJ393" s="10"/>
      <c r="DK393" s="10"/>
      <c r="DL393" s="10"/>
      <c r="DM393" s="10"/>
      <c r="DN393" s="10"/>
      <c r="DO393" s="10"/>
      <c r="DQ393" s="10"/>
      <c r="DR393" s="10"/>
      <c r="DS393" s="10"/>
      <c r="DT393" s="10"/>
      <c r="DU393" s="10"/>
      <c r="DV393" s="10"/>
      <c r="DW393" s="10"/>
      <c r="DX393" s="10"/>
      <c r="DY393" s="10"/>
      <c r="DZ393" s="10"/>
      <c r="EA393" s="10"/>
      <c r="EB393" s="10"/>
      <c r="EC393" s="10"/>
      <c r="ED393" s="10"/>
      <c r="EE393" s="10"/>
      <c r="EJ393" s="10"/>
      <c r="EL393" s="10"/>
      <c r="EM393" s="10"/>
      <c r="EN393" s="10"/>
      <c r="EO393" s="10"/>
      <c r="EP393" s="10"/>
      <c r="EQ393" s="10"/>
      <c r="ER393" s="10"/>
      <c r="ES393" s="10"/>
      <c r="ET393" s="10"/>
      <c r="EU393" s="10"/>
      <c r="EV393" s="10"/>
      <c r="EW393" s="10"/>
      <c r="EX393" s="10"/>
      <c r="EZ393" s="10"/>
      <c r="FJ393" s="10"/>
      <c r="FK393" s="10"/>
      <c r="FQ393" s="10"/>
      <c r="FS393" s="10"/>
      <c r="FV393" s="10"/>
      <c r="FW393" s="10"/>
      <c r="FX393" s="10"/>
      <c r="FY393" s="10"/>
      <c r="GE393" s="10"/>
      <c r="GP393" s="10"/>
      <c r="GR393" s="10"/>
      <c r="GV393" s="10"/>
      <c r="GW393" s="10"/>
      <c r="GX393" s="10"/>
      <c r="GY393" s="10"/>
      <c r="HB393" s="10"/>
      <c r="HC393" s="10"/>
      <c r="HD393" s="10"/>
      <c r="HE393" s="10"/>
      <c r="HF393" s="10"/>
      <c r="HG393" s="10"/>
      <c r="HH393" s="10"/>
      <c r="HK393" s="10"/>
      <c r="HL393" s="10"/>
    </row>
    <row r="394" spans="33:220" x14ac:dyDescent="0.2">
      <c r="AG394" s="10"/>
      <c r="AH394" s="10"/>
      <c r="AI394" s="10"/>
      <c r="AJ394" s="10"/>
      <c r="AL394" s="10"/>
      <c r="AM394" s="10"/>
      <c r="AN394" s="11"/>
      <c r="AO394" s="11"/>
      <c r="AQ394" s="10"/>
      <c r="AR394" s="10"/>
      <c r="AS394" s="10"/>
      <c r="AT394" s="10"/>
      <c r="AU394" s="10"/>
      <c r="AW394" s="10"/>
      <c r="AX394" s="10"/>
      <c r="AY394" s="10"/>
      <c r="BC394" s="10"/>
      <c r="BD394" s="10"/>
      <c r="BP394" s="10"/>
      <c r="BR394" s="10"/>
      <c r="BS394" s="10"/>
      <c r="BT394" s="10"/>
      <c r="CK394" s="10"/>
      <c r="CL394" s="10"/>
      <c r="CM394" s="10"/>
      <c r="CN394" s="10"/>
      <c r="CO394" s="10"/>
      <c r="CP394" s="10"/>
      <c r="DJ394" s="10"/>
      <c r="DK394" s="10"/>
      <c r="DL394" s="10"/>
      <c r="DM394" s="10"/>
      <c r="DN394" s="10"/>
      <c r="DO394" s="10"/>
      <c r="DQ394" s="10"/>
      <c r="DR394" s="10"/>
      <c r="DS394" s="10"/>
      <c r="DT394" s="10"/>
      <c r="DU394" s="10"/>
      <c r="DV394" s="10"/>
      <c r="DW394" s="10"/>
      <c r="DX394" s="10"/>
      <c r="DY394" s="10"/>
      <c r="DZ394" s="10"/>
      <c r="EA394" s="10"/>
      <c r="EB394" s="10"/>
      <c r="EC394" s="10"/>
      <c r="ED394" s="10"/>
      <c r="EE394" s="10"/>
      <c r="EJ394" s="10"/>
      <c r="EL394" s="10"/>
      <c r="EM394" s="10"/>
      <c r="EN394" s="10"/>
      <c r="EO394" s="10"/>
      <c r="EP394" s="10"/>
      <c r="EQ394" s="10"/>
      <c r="ER394" s="10"/>
      <c r="ES394" s="10"/>
      <c r="ET394" s="10"/>
      <c r="EU394" s="10"/>
      <c r="EV394" s="10"/>
      <c r="EW394" s="10"/>
      <c r="EX394" s="10"/>
      <c r="EZ394" s="10"/>
      <c r="FJ394" s="10"/>
      <c r="FK394" s="10"/>
      <c r="FQ394" s="10"/>
      <c r="FS394" s="10"/>
      <c r="FV394" s="10"/>
      <c r="FW394" s="10"/>
      <c r="FX394" s="10"/>
      <c r="FY394" s="10"/>
      <c r="GE394" s="10"/>
      <c r="GP394" s="10"/>
      <c r="GR394" s="10"/>
      <c r="GV394" s="10"/>
      <c r="GW394" s="10"/>
      <c r="GX394" s="10"/>
      <c r="GY394" s="10"/>
      <c r="HB394" s="10"/>
      <c r="HC394" s="10"/>
      <c r="HD394" s="10"/>
      <c r="HE394" s="10"/>
      <c r="HF394" s="10"/>
      <c r="HG394" s="10"/>
      <c r="HH394" s="10"/>
      <c r="HK394" s="10"/>
      <c r="HL394" s="10"/>
    </row>
    <row r="395" spans="33:220" x14ac:dyDescent="0.2">
      <c r="AG395" s="10"/>
      <c r="AH395" s="10"/>
      <c r="AI395" s="10"/>
      <c r="AJ395" s="10"/>
      <c r="AL395" s="10"/>
      <c r="AM395" s="10"/>
      <c r="AN395" s="11"/>
      <c r="AO395" s="11"/>
      <c r="AQ395" s="10"/>
      <c r="AR395" s="10"/>
      <c r="AS395" s="10"/>
      <c r="AT395" s="10"/>
      <c r="AU395" s="10"/>
      <c r="AW395" s="10"/>
      <c r="AX395" s="10"/>
      <c r="AY395" s="10"/>
      <c r="BC395" s="10"/>
      <c r="BD395" s="10"/>
      <c r="BP395" s="10"/>
      <c r="BR395" s="10"/>
      <c r="BS395" s="10"/>
      <c r="BT395" s="10"/>
      <c r="CK395" s="10"/>
      <c r="CL395" s="10"/>
      <c r="CM395" s="10"/>
      <c r="CN395" s="10"/>
      <c r="CO395" s="10"/>
      <c r="CP395" s="10"/>
      <c r="DJ395" s="10"/>
      <c r="DK395" s="10"/>
      <c r="DL395" s="10"/>
      <c r="DM395" s="10"/>
      <c r="DN395" s="10"/>
      <c r="DO395" s="10"/>
      <c r="DQ395" s="10"/>
      <c r="DR395" s="10"/>
      <c r="DS395" s="10"/>
      <c r="DT395" s="10"/>
      <c r="DU395" s="10"/>
      <c r="DV395" s="10"/>
      <c r="DW395" s="10"/>
      <c r="DX395" s="10"/>
      <c r="DY395" s="10"/>
      <c r="DZ395" s="10"/>
      <c r="EA395" s="10"/>
      <c r="EB395" s="10"/>
      <c r="EC395" s="10"/>
      <c r="ED395" s="10"/>
      <c r="EE395" s="10"/>
      <c r="EJ395" s="10"/>
      <c r="EL395" s="10"/>
      <c r="EM395" s="10"/>
      <c r="EN395" s="10"/>
      <c r="EO395" s="10"/>
      <c r="EP395" s="10"/>
      <c r="EQ395" s="10"/>
      <c r="ER395" s="10"/>
      <c r="ES395" s="10"/>
      <c r="ET395" s="10"/>
      <c r="EU395" s="10"/>
      <c r="EV395" s="10"/>
      <c r="EW395" s="10"/>
      <c r="EX395" s="10"/>
      <c r="EZ395" s="10"/>
      <c r="FJ395" s="10"/>
      <c r="FK395" s="10"/>
      <c r="FQ395" s="10"/>
      <c r="FS395" s="10"/>
      <c r="FV395" s="10"/>
      <c r="FW395" s="10"/>
      <c r="FX395" s="10"/>
      <c r="FY395" s="10"/>
      <c r="GE395" s="10"/>
      <c r="GP395" s="10"/>
      <c r="GR395" s="10"/>
      <c r="GV395" s="10"/>
      <c r="GW395" s="10"/>
      <c r="GX395" s="10"/>
      <c r="GY395" s="10"/>
      <c r="HB395" s="10"/>
      <c r="HC395" s="10"/>
      <c r="HD395" s="10"/>
      <c r="HE395" s="10"/>
      <c r="HF395" s="10"/>
      <c r="HG395" s="10"/>
      <c r="HH395" s="10"/>
      <c r="HK395" s="10"/>
      <c r="HL395" s="10"/>
    </row>
    <row r="396" spans="33:220" x14ac:dyDescent="0.2">
      <c r="AG396" s="10"/>
      <c r="AH396" s="10"/>
      <c r="AI396" s="10"/>
      <c r="AJ396" s="10"/>
      <c r="AL396" s="10"/>
      <c r="AM396" s="10"/>
      <c r="AN396" s="11"/>
      <c r="AO396" s="11"/>
      <c r="AQ396" s="10"/>
      <c r="AR396" s="10"/>
      <c r="AS396" s="10"/>
      <c r="AT396" s="10"/>
      <c r="AU396" s="10"/>
      <c r="AW396" s="10"/>
      <c r="AX396" s="10"/>
      <c r="AY396" s="10"/>
      <c r="BC396" s="10"/>
      <c r="BD396" s="10"/>
      <c r="BP396" s="10"/>
      <c r="BR396" s="10"/>
      <c r="BS396" s="10"/>
      <c r="BT396" s="10"/>
      <c r="CK396" s="10"/>
      <c r="CL396" s="10"/>
      <c r="CM396" s="10"/>
      <c r="CN396" s="10"/>
      <c r="CO396" s="10"/>
      <c r="CP396" s="10"/>
      <c r="DJ396" s="10"/>
      <c r="DK396" s="10"/>
      <c r="DL396" s="10"/>
      <c r="DM396" s="10"/>
      <c r="DN396" s="10"/>
      <c r="DO396" s="10"/>
      <c r="DQ396" s="10"/>
      <c r="DR396" s="10"/>
      <c r="DS396" s="10"/>
      <c r="DT396" s="10"/>
      <c r="DU396" s="10"/>
      <c r="DV396" s="10"/>
      <c r="DW396" s="10"/>
      <c r="DX396" s="10"/>
      <c r="DY396" s="10"/>
      <c r="DZ396" s="10"/>
      <c r="EA396" s="10"/>
      <c r="EB396" s="10"/>
      <c r="EC396" s="10"/>
      <c r="ED396" s="10"/>
      <c r="EE396" s="10"/>
      <c r="EJ396" s="10"/>
      <c r="EL396" s="10"/>
      <c r="EM396" s="10"/>
      <c r="EN396" s="10"/>
      <c r="EO396" s="10"/>
      <c r="EP396" s="10"/>
      <c r="EQ396" s="10"/>
      <c r="ER396" s="10"/>
      <c r="ES396" s="10"/>
      <c r="ET396" s="10"/>
      <c r="EU396" s="10"/>
      <c r="EV396" s="10"/>
      <c r="EW396" s="10"/>
      <c r="EX396" s="10"/>
      <c r="EZ396" s="10"/>
      <c r="FJ396" s="10"/>
      <c r="FK396" s="10"/>
      <c r="FQ396" s="10"/>
      <c r="FS396" s="10"/>
      <c r="FV396" s="10"/>
      <c r="FW396" s="10"/>
      <c r="FX396" s="10"/>
      <c r="FY396" s="10"/>
      <c r="GE396" s="10"/>
      <c r="GP396" s="10"/>
      <c r="GR396" s="10"/>
      <c r="GV396" s="10"/>
      <c r="GW396" s="10"/>
      <c r="GX396" s="10"/>
      <c r="GY396" s="10"/>
      <c r="HB396" s="10"/>
      <c r="HC396" s="10"/>
      <c r="HD396" s="10"/>
      <c r="HE396" s="10"/>
      <c r="HF396" s="10"/>
      <c r="HG396" s="10"/>
      <c r="HH396" s="10"/>
      <c r="HK396" s="10"/>
      <c r="HL396" s="10"/>
    </row>
    <row r="397" spans="33:220" x14ac:dyDescent="0.2">
      <c r="AG397" s="10"/>
      <c r="AH397" s="10"/>
      <c r="AI397" s="10"/>
      <c r="AJ397" s="10"/>
      <c r="AL397" s="10"/>
      <c r="AM397" s="10"/>
      <c r="AN397" s="11"/>
      <c r="AO397" s="11"/>
      <c r="AQ397" s="10"/>
      <c r="AR397" s="10"/>
      <c r="AS397" s="10"/>
      <c r="AT397" s="10"/>
      <c r="AU397" s="10"/>
      <c r="AW397" s="10"/>
      <c r="AX397" s="10"/>
      <c r="AY397" s="10"/>
      <c r="BC397" s="10"/>
      <c r="BD397" s="10"/>
      <c r="BP397" s="10"/>
      <c r="BR397" s="10"/>
      <c r="BS397" s="10"/>
      <c r="BT397" s="10"/>
      <c r="CK397" s="10"/>
      <c r="CL397" s="10"/>
      <c r="CM397" s="10"/>
      <c r="CN397" s="10"/>
      <c r="CO397" s="10"/>
      <c r="CP397" s="10"/>
      <c r="DJ397" s="10"/>
      <c r="DK397" s="10"/>
      <c r="DL397" s="10"/>
      <c r="DM397" s="10"/>
      <c r="DN397" s="10"/>
      <c r="DO397" s="10"/>
      <c r="DQ397" s="10"/>
      <c r="DR397" s="10"/>
      <c r="DS397" s="10"/>
      <c r="DT397" s="10"/>
      <c r="DU397" s="10"/>
      <c r="DV397" s="10"/>
      <c r="DW397" s="10"/>
      <c r="DX397" s="10"/>
      <c r="DY397" s="10"/>
      <c r="DZ397" s="10"/>
      <c r="EA397" s="10"/>
      <c r="EB397" s="10"/>
      <c r="EC397" s="10"/>
      <c r="ED397" s="10"/>
      <c r="EE397" s="10"/>
      <c r="EJ397" s="10"/>
      <c r="EL397" s="10"/>
      <c r="EM397" s="10"/>
      <c r="EN397" s="10"/>
      <c r="EO397" s="10"/>
      <c r="EP397" s="10"/>
      <c r="EQ397" s="10"/>
      <c r="ER397" s="10"/>
      <c r="ES397" s="10"/>
      <c r="ET397" s="10"/>
      <c r="EU397" s="10"/>
      <c r="EV397" s="10"/>
      <c r="EW397" s="10"/>
      <c r="EX397" s="10"/>
      <c r="EZ397" s="10"/>
      <c r="FJ397" s="10"/>
      <c r="FK397" s="10"/>
      <c r="FQ397" s="10"/>
      <c r="FS397" s="10"/>
      <c r="FV397" s="10"/>
      <c r="FW397" s="10"/>
      <c r="FX397" s="10"/>
      <c r="FY397" s="10"/>
      <c r="GE397" s="10"/>
      <c r="GP397" s="10"/>
      <c r="GR397" s="10"/>
      <c r="GV397" s="10"/>
      <c r="GW397" s="10"/>
      <c r="GX397" s="10"/>
      <c r="GY397" s="10"/>
      <c r="HB397" s="10"/>
      <c r="HC397" s="10"/>
      <c r="HD397" s="10"/>
      <c r="HE397" s="10"/>
      <c r="HF397" s="10"/>
      <c r="HG397" s="10"/>
      <c r="HH397" s="10"/>
      <c r="HK397" s="10"/>
      <c r="HL397" s="10"/>
    </row>
    <row r="398" spans="33:220" x14ac:dyDescent="0.2">
      <c r="AG398" s="10"/>
      <c r="AH398" s="10"/>
      <c r="AI398" s="10"/>
      <c r="AJ398" s="10"/>
      <c r="AL398" s="10"/>
      <c r="AM398" s="10"/>
      <c r="AN398" s="11"/>
      <c r="AO398" s="11"/>
      <c r="AQ398" s="10"/>
      <c r="AR398" s="10"/>
      <c r="AS398" s="10"/>
      <c r="AT398" s="10"/>
      <c r="AU398" s="10"/>
      <c r="AW398" s="10"/>
      <c r="AX398" s="10"/>
      <c r="AY398" s="10"/>
      <c r="BC398" s="10"/>
      <c r="BD398" s="10"/>
      <c r="BP398" s="10"/>
      <c r="BR398" s="10"/>
      <c r="BS398" s="10"/>
      <c r="BT398" s="10"/>
      <c r="CK398" s="10"/>
      <c r="CL398" s="10"/>
      <c r="CM398" s="10"/>
      <c r="CN398" s="10"/>
      <c r="CO398" s="10"/>
      <c r="CP398" s="10"/>
      <c r="DJ398" s="10"/>
      <c r="DK398" s="10"/>
      <c r="DL398" s="10"/>
      <c r="DM398" s="10"/>
      <c r="DN398" s="10"/>
      <c r="DO398" s="10"/>
      <c r="DQ398" s="10"/>
      <c r="DR398" s="10"/>
      <c r="DS398" s="10"/>
      <c r="DT398" s="10"/>
      <c r="DU398" s="10"/>
      <c r="DV398" s="10"/>
      <c r="DW398" s="10"/>
      <c r="DX398" s="10"/>
      <c r="DY398" s="10"/>
      <c r="DZ398" s="10"/>
      <c r="EA398" s="10"/>
      <c r="EB398" s="10"/>
      <c r="EC398" s="10"/>
      <c r="ED398" s="10"/>
      <c r="EE398" s="10"/>
      <c r="EJ398" s="10"/>
      <c r="EL398" s="10"/>
      <c r="EM398" s="10"/>
      <c r="EN398" s="10"/>
      <c r="EO398" s="10"/>
      <c r="EP398" s="10"/>
      <c r="EQ398" s="10"/>
      <c r="ER398" s="10"/>
      <c r="ES398" s="10"/>
      <c r="ET398" s="10"/>
      <c r="EU398" s="10"/>
      <c r="EV398" s="10"/>
      <c r="EW398" s="10"/>
      <c r="EX398" s="10"/>
      <c r="EZ398" s="10"/>
      <c r="FJ398" s="10"/>
      <c r="FK398" s="10"/>
      <c r="FQ398" s="10"/>
      <c r="FS398" s="10"/>
      <c r="FV398" s="10"/>
      <c r="FW398" s="10"/>
      <c r="FX398" s="10"/>
      <c r="FY398" s="10"/>
      <c r="GE398" s="10"/>
      <c r="GP398" s="10"/>
      <c r="GR398" s="10"/>
      <c r="GV398" s="10"/>
      <c r="GW398" s="10"/>
      <c r="GX398" s="10"/>
      <c r="GY398" s="10"/>
      <c r="HB398" s="10"/>
      <c r="HC398" s="10"/>
      <c r="HD398" s="10"/>
      <c r="HE398" s="10"/>
      <c r="HF398" s="10"/>
      <c r="HG398" s="10"/>
      <c r="HH398" s="10"/>
      <c r="HK398" s="10"/>
      <c r="HL398" s="10"/>
    </row>
    <row r="399" spans="33:220" x14ac:dyDescent="0.2">
      <c r="AG399" s="10"/>
      <c r="AH399" s="10"/>
      <c r="AI399" s="10"/>
      <c r="AJ399" s="10"/>
      <c r="AL399" s="10"/>
      <c r="AM399" s="10"/>
      <c r="AN399" s="11"/>
      <c r="AO399" s="11"/>
      <c r="AQ399" s="10"/>
      <c r="AR399" s="10"/>
      <c r="AS399" s="10"/>
      <c r="AT399" s="10"/>
      <c r="AU399" s="10"/>
      <c r="AW399" s="10"/>
      <c r="AX399" s="10"/>
      <c r="AY399" s="10"/>
      <c r="BC399" s="10"/>
      <c r="BD399" s="10"/>
      <c r="BP399" s="10"/>
      <c r="BR399" s="10"/>
      <c r="BS399" s="10"/>
      <c r="BT399" s="10"/>
      <c r="CK399" s="10"/>
      <c r="CL399" s="10"/>
      <c r="CM399" s="10"/>
      <c r="CN399" s="10"/>
      <c r="CO399" s="10"/>
      <c r="CP399" s="10"/>
      <c r="DJ399" s="10"/>
      <c r="DK399" s="10"/>
      <c r="DL399" s="10"/>
      <c r="DM399" s="10"/>
      <c r="DN399" s="10"/>
      <c r="DO399" s="10"/>
      <c r="DQ399" s="10"/>
      <c r="DR399" s="10"/>
      <c r="DS399" s="10"/>
      <c r="DT399" s="10"/>
      <c r="DU399" s="10"/>
      <c r="DV399" s="10"/>
      <c r="DW399" s="10"/>
      <c r="DX399" s="10"/>
      <c r="DY399" s="10"/>
      <c r="DZ399" s="10"/>
      <c r="EA399" s="10"/>
      <c r="EB399" s="10"/>
      <c r="EC399" s="10"/>
      <c r="ED399" s="10"/>
      <c r="EE399" s="10"/>
      <c r="EJ399" s="10"/>
      <c r="EL399" s="10"/>
      <c r="EM399" s="10"/>
      <c r="EN399" s="10"/>
      <c r="EO399" s="10"/>
      <c r="EP399" s="10"/>
      <c r="EQ399" s="10"/>
      <c r="ER399" s="10"/>
      <c r="ES399" s="10"/>
      <c r="ET399" s="10"/>
      <c r="EU399" s="10"/>
      <c r="EV399" s="10"/>
      <c r="EW399" s="10"/>
      <c r="EX399" s="10"/>
      <c r="EZ399" s="10"/>
      <c r="FJ399" s="10"/>
      <c r="FK399" s="10"/>
      <c r="FQ399" s="10"/>
      <c r="FS399" s="10"/>
      <c r="FV399" s="10"/>
      <c r="FW399" s="10"/>
      <c r="FX399" s="10"/>
      <c r="FY399" s="10"/>
      <c r="GE399" s="10"/>
      <c r="GP399" s="10"/>
      <c r="GR399" s="10"/>
      <c r="GV399" s="10"/>
      <c r="GW399" s="10"/>
      <c r="GX399" s="10"/>
      <c r="GY399" s="10"/>
      <c r="HB399" s="10"/>
      <c r="HC399" s="10"/>
      <c r="HD399" s="10"/>
      <c r="HE399" s="10"/>
      <c r="HF399" s="10"/>
      <c r="HG399" s="10"/>
      <c r="HH399" s="10"/>
      <c r="HK399" s="10"/>
      <c r="HL399" s="10"/>
    </row>
    <row r="400" spans="33:220" x14ac:dyDescent="0.2">
      <c r="AG400" s="10"/>
      <c r="AH400" s="10"/>
      <c r="AI400" s="10"/>
      <c r="AJ400" s="10"/>
      <c r="AL400" s="10"/>
      <c r="AM400" s="10"/>
      <c r="AN400" s="11"/>
      <c r="AO400" s="11"/>
      <c r="AQ400" s="10"/>
      <c r="AR400" s="10"/>
      <c r="AS400" s="10"/>
      <c r="AT400" s="10"/>
      <c r="AU400" s="10"/>
      <c r="AW400" s="10"/>
      <c r="AX400" s="10"/>
      <c r="AY400" s="10"/>
      <c r="BC400" s="10"/>
      <c r="BD400" s="10"/>
      <c r="BP400" s="10"/>
      <c r="BR400" s="10"/>
      <c r="BS400" s="10"/>
      <c r="BT400" s="10"/>
      <c r="CK400" s="10"/>
      <c r="CL400" s="10"/>
      <c r="CM400" s="10"/>
      <c r="CN400" s="10"/>
      <c r="CO400" s="10"/>
      <c r="CP400" s="10"/>
      <c r="DJ400" s="10"/>
      <c r="DK400" s="10"/>
      <c r="DL400" s="10"/>
      <c r="DM400" s="10"/>
      <c r="DN400" s="10"/>
      <c r="DO400" s="10"/>
      <c r="DQ400" s="10"/>
      <c r="DR400" s="10"/>
      <c r="DS400" s="10"/>
      <c r="DT400" s="10"/>
      <c r="DU400" s="10"/>
      <c r="DV400" s="10"/>
      <c r="DW400" s="10"/>
      <c r="DX400" s="10"/>
      <c r="DY400" s="10"/>
      <c r="DZ400" s="10"/>
      <c r="EA400" s="10"/>
      <c r="EB400" s="10"/>
      <c r="EC400" s="10"/>
      <c r="ED400" s="10"/>
      <c r="EE400" s="10"/>
      <c r="EJ400" s="10"/>
      <c r="EL400" s="10"/>
      <c r="EM400" s="10"/>
      <c r="EN400" s="10"/>
      <c r="EO400" s="10"/>
      <c r="EP400" s="10"/>
      <c r="EQ400" s="10"/>
      <c r="ER400" s="10"/>
      <c r="ES400" s="10"/>
      <c r="ET400" s="10"/>
      <c r="EU400" s="10"/>
      <c r="EV400" s="10"/>
      <c r="EW400" s="10"/>
      <c r="EX400" s="10"/>
      <c r="EZ400" s="10"/>
      <c r="FJ400" s="10"/>
      <c r="FK400" s="10"/>
      <c r="FQ400" s="10"/>
      <c r="FS400" s="10"/>
      <c r="FV400" s="10"/>
      <c r="FW400" s="10"/>
      <c r="FX400" s="10"/>
      <c r="FY400" s="10"/>
      <c r="GE400" s="10"/>
      <c r="GP400" s="10"/>
      <c r="GR400" s="10"/>
      <c r="GV400" s="10"/>
      <c r="GW400" s="10"/>
      <c r="GX400" s="10"/>
      <c r="GY400" s="10"/>
      <c r="HB400" s="10"/>
      <c r="HC400" s="10"/>
      <c r="HD400" s="10"/>
      <c r="HE400" s="10"/>
      <c r="HF400" s="10"/>
      <c r="HG400" s="10"/>
      <c r="HH400" s="10"/>
      <c r="HK400" s="10"/>
      <c r="HL400" s="10"/>
    </row>
    <row r="401" spans="33:220" x14ac:dyDescent="0.2">
      <c r="AG401" s="10"/>
      <c r="AH401" s="10"/>
      <c r="AI401" s="10"/>
      <c r="AJ401" s="10"/>
      <c r="AL401" s="10"/>
      <c r="AM401" s="10"/>
      <c r="AN401" s="11"/>
      <c r="AO401" s="11"/>
      <c r="AQ401" s="10"/>
      <c r="AR401" s="10"/>
      <c r="AS401" s="10"/>
      <c r="AT401" s="10"/>
      <c r="AU401" s="10"/>
      <c r="AW401" s="10"/>
      <c r="AX401" s="10"/>
      <c r="AY401" s="10"/>
      <c r="BC401" s="10"/>
      <c r="BD401" s="10"/>
      <c r="BP401" s="10"/>
      <c r="BR401" s="10"/>
      <c r="BS401" s="10"/>
      <c r="BT401" s="10"/>
      <c r="CK401" s="10"/>
      <c r="CL401" s="10"/>
      <c r="CM401" s="10"/>
      <c r="CN401" s="10"/>
      <c r="CO401" s="10"/>
      <c r="CP401" s="10"/>
      <c r="DJ401" s="10"/>
      <c r="DK401" s="10"/>
      <c r="DL401" s="10"/>
      <c r="DM401" s="10"/>
      <c r="DN401" s="10"/>
      <c r="DO401" s="10"/>
      <c r="DQ401" s="10"/>
      <c r="DR401" s="10"/>
      <c r="DS401" s="10"/>
      <c r="DT401" s="10"/>
      <c r="DU401" s="10"/>
      <c r="DV401" s="10"/>
      <c r="DW401" s="10"/>
      <c r="DX401" s="10"/>
      <c r="DY401" s="10"/>
      <c r="DZ401" s="10"/>
      <c r="EA401" s="10"/>
      <c r="EB401" s="10"/>
      <c r="EC401" s="10"/>
      <c r="ED401" s="10"/>
      <c r="EE401" s="10"/>
      <c r="EJ401" s="10"/>
      <c r="EL401" s="10"/>
      <c r="EM401" s="10"/>
      <c r="EN401" s="10"/>
      <c r="EO401" s="10"/>
      <c r="EP401" s="10"/>
      <c r="EQ401" s="10"/>
      <c r="ER401" s="10"/>
      <c r="ES401" s="10"/>
      <c r="ET401" s="10"/>
      <c r="EU401" s="10"/>
      <c r="EV401" s="10"/>
      <c r="EW401" s="10"/>
      <c r="EX401" s="10"/>
      <c r="EZ401" s="10"/>
      <c r="FJ401" s="10"/>
      <c r="FK401" s="10"/>
      <c r="FQ401" s="10"/>
      <c r="FS401" s="10"/>
      <c r="FV401" s="10"/>
      <c r="FW401" s="10"/>
      <c r="FX401" s="10"/>
      <c r="FY401" s="10"/>
      <c r="GE401" s="10"/>
      <c r="GP401" s="10"/>
      <c r="GR401" s="10"/>
      <c r="GV401" s="10"/>
      <c r="GW401" s="10"/>
      <c r="GX401" s="10"/>
      <c r="GY401" s="10"/>
      <c r="HB401" s="10"/>
      <c r="HC401" s="10"/>
      <c r="HD401" s="10"/>
      <c r="HE401" s="10"/>
      <c r="HF401" s="10"/>
      <c r="HG401" s="10"/>
      <c r="HH401" s="10"/>
      <c r="HK401" s="10"/>
      <c r="HL401" s="10"/>
    </row>
    <row r="402" spans="33:220" x14ac:dyDescent="0.2">
      <c r="AG402" s="10"/>
      <c r="AH402" s="10"/>
      <c r="AI402" s="10"/>
      <c r="AJ402" s="10"/>
      <c r="AL402" s="10"/>
      <c r="AM402" s="10"/>
      <c r="AN402" s="11"/>
      <c r="AO402" s="11"/>
      <c r="AQ402" s="10"/>
      <c r="AR402" s="10"/>
      <c r="AS402" s="10"/>
      <c r="AT402" s="10"/>
      <c r="AU402" s="10"/>
      <c r="AW402" s="10"/>
      <c r="AX402" s="10"/>
      <c r="AY402" s="10"/>
      <c r="BC402" s="10"/>
      <c r="BD402" s="10"/>
      <c r="BP402" s="10"/>
      <c r="BR402" s="10"/>
      <c r="BS402" s="10"/>
      <c r="BT402" s="10"/>
      <c r="CK402" s="10"/>
      <c r="CL402" s="10"/>
      <c r="CM402" s="10"/>
      <c r="CN402" s="10"/>
      <c r="CO402" s="10"/>
      <c r="CP402" s="10"/>
      <c r="DJ402" s="10"/>
      <c r="DK402" s="10"/>
      <c r="DL402" s="10"/>
      <c r="DM402" s="10"/>
      <c r="DN402" s="10"/>
      <c r="DO402" s="10"/>
      <c r="DQ402" s="10"/>
      <c r="DR402" s="10"/>
      <c r="DS402" s="10"/>
      <c r="DT402" s="10"/>
      <c r="DU402" s="10"/>
      <c r="DV402" s="10"/>
      <c r="DW402" s="10"/>
      <c r="DX402" s="10"/>
      <c r="DY402" s="10"/>
      <c r="DZ402" s="10"/>
      <c r="EA402" s="10"/>
      <c r="EB402" s="10"/>
      <c r="EC402" s="10"/>
      <c r="ED402" s="10"/>
      <c r="EE402" s="10"/>
      <c r="EJ402" s="10"/>
      <c r="EL402" s="10"/>
      <c r="EM402" s="10"/>
      <c r="EN402" s="10"/>
      <c r="EO402" s="10"/>
      <c r="EP402" s="10"/>
      <c r="EQ402" s="10"/>
      <c r="ER402" s="10"/>
      <c r="ES402" s="10"/>
      <c r="ET402" s="10"/>
      <c r="EU402" s="10"/>
      <c r="EV402" s="10"/>
      <c r="EW402" s="10"/>
      <c r="EX402" s="10"/>
      <c r="EZ402" s="10"/>
      <c r="FJ402" s="10"/>
      <c r="FK402" s="10"/>
      <c r="FQ402" s="10"/>
      <c r="FS402" s="10"/>
      <c r="FV402" s="10"/>
      <c r="FW402" s="10"/>
      <c r="FX402" s="10"/>
      <c r="FY402" s="10"/>
      <c r="GE402" s="10"/>
      <c r="GP402" s="10"/>
      <c r="GR402" s="10"/>
      <c r="GV402" s="10"/>
      <c r="GW402" s="10"/>
      <c r="GX402" s="10"/>
      <c r="GY402" s="10"/>
      <c r="HB402" s="10"/>
      <c r="HC402" s="10"/>
      <c r="HD402" s="10"/>
      <c r="HE402" s="10"/>
      <c r="HF402" s="10"/>
      <c r="HG402" s="10"/>
      <c r="HH402" s="10"/>
      <c r="HK402" s="10"/>
      <c r="HL402" s="10"/>
    </row>
    <row r="403" spans="33:220" x14ac:dyDescent="0.2">
      <c r="AG403" s="10"/>
      <c r="AH403" s="10"/>
      <c r="AI403" s="10"/>
      <c r="AJ403" s="10"/>
      <c r="AL403" s="10"/>
      <c r="AM403" s="10"/>
      <c r="AN403" s="11"/>
      <c r="AO403" s="11"/>
      <c r="AQ403" s="10"/>
      <c r="AR403" s="10"/>
      <c r="AS403" s="10"/>
      <c r="AT403" s="10"/>
      <c r="AU403" s="10"/>
      <c r="AW403" s="10"/>
      <c r="AX403" s="10"/>
      <c r="AY403" s="10"/>
      <c r="BC403" s="10"/>
      <c r="BD403" s="10"/>
      <c r="BP403" s="10"/>
      <c r="BR403" s="10"/>
      <c r="BS403" s="10"/>
      <c r="BT403" s="10"/>
      <c r="CK403" s="10"/>
      <c r="CL403" s="10"/>
      <c r="CM403" s="10"/>
      <c r="CN403" s="10"/>
      <c r="CO403" s="10"/>
      <c r="CP403" s="10"/>
      <c r="DJ403" s="10"/>
      <c r="DK403" s="10"/>
      <c r="DL403" s="10"/>
      <c r="DM403" s="10"/>
      <c r="DN403" s="10"/>
      <c r="DO403" s="10"/>
      <c r="DQ403" s="10"/>
      <c r="DR403" s="10"/>
      <c r="DS403" s="10"/>
      <c r="DT403" s="10"/>
      <c r="DU403" s="10"/>
      <c r="DV403" s="10"/>
      <c r="DW403" s="10"/>
      <c r="DX403" s="10"/>
      <c r="DY403" s="10"/>
      <c r="DZ403" s="10"/>
      <c r="EA403" s="10"/>
      <c r="EB403" s="10"/>
      <c r="EC403" s="10"/>
      <c r="ED403" s="10"/>
      <c r="EE403" s="10"/>
      <c r="EJ403" s="10"/>
      <c r="EL403" s="10"/>
      <c r="EM403" s="10"/>
      <c r="EN403" s="10"/>
      <c r="EO403" s="10"/>
      <c r="EP403" s="10"/>
      <c r="EQ403" s="10"/>
      <c r="ER403" s="10"/>
      <c r="ES403" s="10"/>
      <c r="ET403" s="10"/>
      <c r="EU403" s="10"/>
      <c r="EV403" s="10"/>
      <c r="EW403" s="10"/>
      <c r="EX403" s="10"/>
      <c r="EZ403" s="10"/>
      <c r="FJ403" s="10"/>
      <c r="FK403" s="10"/>
      <c r="FQ403" s="10"/>
      <c r="FS403" s="10"/>
      <c r="FV403" s="10"/>
      <c r="FW403" s="10"/>
      <c r="FX403" s="10"/>
      <c r="FY403" s="10"/>
      <c r="GE403" s="10"/>
      <c r="GP403" s="10"/>
      <c r="GR403" s="10"/>
      <c r="GV403" s="10"/>
      <c r="GW403" s="10"/>
      <c r="GX403" s="10"/>
      <c r="GY403" s="10"/>
      <c r="HB403" s="10"/>
      <c r="HC403" s="10"/>
      <c r="HD403" s="10"/>
      <c r="HE403" s="10"/>
      <c r="HF403" s="10"/>
      <c r="HG403" s="10"/>
      <c r="HH403" s="10"/>
      <c r="HK403" s="10"/>
      <c r="HL403" s="10"/>
    </row>
    <row r="404" spans="33:220" x14ac:dyDescent="0.2">
      <c r="AG404" s="10"/>
      <c r="AH404" s="10"/>
      <c r="AI404" s="10"/>
      <c r="AJ404" s="10"/>
      <c r="AL404" s="10"/>
      <c r="AM404" s="10"/>
      <c r="AN404" s="11"/>
      <c r="AO404" s="11"/>
      <c r="AQ404" s="10"/>
      <c r="AR404" s="10"/>
      <c r="AS404" s="10"/>
      <c r="AT404" s="10"/>
      <c r="AU404" s="10"/>
      <c r="AW404" s="10"/>
      <c r="AX404" s="10"/>
      <c r="AY404" s="10"/>
      <c r="BC404" s="10"/>
      <c r="BD404" s="10"/>
      <c r="BP404" s="10"/>
      <c r="BR404" s="10"/>
      <c r="BS404" s="10"/>
      <c r="BT404" s="10"/>
      <c r="CK404" s="10"/>
      <c r="CL404" s="10"/>
      <c r="CM404" s="10"/>
      <c r="CN404" s="10"/>
      <c r="CO404" s="10"/>
      <c r="CP404" s="10"/>
      <c r="DJ404" s="10"/>
      <c r="DK404" s="10"/>
      <c r="DL404" s="10"/>
      <c r="DM404" s="10"/>
      <c r="DN404" s="10"/>
      <c r="DO404" s="10"/>
      <c r="DQ404" s="10"/>
      <c r="DR404" s="10"/>
      <c r="DS404" s="10"/>
      <c r="DT404" s="10"/>
      <c r="DU404" s="10"/>
      <c r="DV404" s="10"/>
      <c r="DW404" s="10"/>
      <c r="DX404" s="10"/>
      <c r="DY404" s="10"/>
      <c r="DZ404" s="10"/>
      <c r="EA404" s="10"/>
      <c r="EB404" s="10"/>
      <c r="EC404" s="10"/>
      <c r="ED404" s="10"/>
      <c r="EE404" s="10"/>
      <c r="EJ404" s="10"/>
      <c r="EL404" s="10"/>
      <c r="EM404" s="10"/>
      <c r="EN404" s="10"/>
      <c r="EO404" s="10"/>
      <c r="EP404" s="10"/>
      <c r="EQ404" s="10"/>
      <c r="ER404" s="10"/>
      <c r="ES404" s="10"/>
      <c r="ET404" s="10"/>
      <c r="EU404" s="10"/>
      <c r="EV404" s="10"/>
      <c r="EW404" s="10"/>
      <c r="EX404" s="10"/>
      <c r="EZ404" s="10"/>
      <c r="FJ404" s="10"/>
      <c r="FK404" s="10"/>
      <c r="FQ404" s="10"/>
      <c r="FS404" s="10"/>
      <c r="FV404" s="10"/>
      <c r="FW404" s="10"/>
      <c r="FX404" s="10"/>
      <c r="FY404" s="10"/>
      <c r="GE404" s="10"/>
      <c r="GP404" s="10"/>
      <c r="GR404" s="10"/>
      <c r="GV404" s="10"/>
      <c r="GW404" s="10"/>
      <c r="GX404" s="10"/>
      <c r="GY404" s="10"/>
      <c r="HB404" s="10"/>
      <c r="HC404" s="10"/>
      <c r="HD404" s="10"/>
      <c r="HE404" s="10"/>
      <c r="HF404" s="10"/>
      <c r="HG404" s="10"/>
      <c r="HH404" s="10"/>
      <c r="HK404" s="10"/>
      <c r="HL404" s="10"/>
    </row>
    <row r="405" spans="33:220" x14ac:dyDescent="0.2">
      <c r="AG405" s="10"/>
      <c r="AH405" s="10"/>
      <c r="AI405" s="10"/>
      <c r="AJ405" s="10"/>
      <c r="AL405" s="10"/>
      <c r="AM405" s="10"/>
      <c r="AN405" s="11"/>
      <c r="AO405" s="11"/>
      <c r="AQ405" s="10"/>
      <c r="AR405" s="10"/>
      <c r="AS405" s="10"/>
      <c r="AT405" s="10"/>
      <c r="AU405" s="10"/>
      <c r="AW405" s="10"/>
      <c r="AX405" s="10"/>
      <c r="AY405" s="10"/>
      <c r="BC405" s="10"/>
      <c r="BD405" s="10"/>
      <c r="BP405" s="10"/>
      <c r="BR405" s="10"/>
      <c r="BS405" s="10"/>
      <c r="BT405" s="10"/>
      <c r="CK405" s="10"/>
      <c r="CL405" s="10"/>
      <c r="CM405" s="10"/>
      <c r="CN405" s="10"/>
      <c r="CO405" s="10"/>
      <c r="CP405" s="10"/>
      <c r="DJ405" s="10"/>
      <c r="DK405" s="10"/>
      <c r="DL405" s="10"/>
      <c r="DM405" s="10"/>
      <c r="DN405" s="10"/>
      <c r="DO405" s="10"/>
      <c r="DQ405" s="10"/>
      <c r="DR405" s="10"/>
      <c r="DS405" s="10"/>
      <c r="DT405" s="10"/>
      <c r="DU405" s="10"/>
      <c r="DV405" s="10"/>
      <c r="DW405" s="10"/>
      <c r="DX405" s="10"/>
      <c r="DY405" s="10"/>
      <c r="DZ405" s="10"/>
      <c r="EA405" s="10"/>
      <c r="EB405" s="10"/>
      <c r="EC405" s="10"/>
      <c r="ED405" s="10"/>
      <c r="EE405" s="10"/>
      <c r="EJ405" s="10"/>
      <c r="EL405" s="10"/>
      <c r="EM405" s="10"/>
      <c r="EN405" s="10"/>
      <c r="EO405" s="10"/>
      <c r="EP405" s="10"/>
      <c r="EQ405" s="10"/>
      <c r="ER405" s="10"/>
      <c r="ES405" s="10"/>
      <c r="ET405" s="10"/>
      <c r="EU405" s="10"/>
      <c r="EV405" s="10"/>
      <c r="EW405" s="10"/>
      <c r="EX405" s="10"/>
      <c r="EZ405" s="10"/>
      <c r="FJ405" s="10"/>
      <c r="FK405" s="10"/>
      <c r="FQ405" s="10"/>
      <c r="FS405" s="10"/>
      <c r="FV405" s="10"/>
      <c r="FW405" s="10"/>
      <c r="FX405" s="10"/>
      <c r="FY405" s="10"/>
      <c r="GE405" s="10"/>
      <c r="GP405" s="10"/>
      <c r="GR405" s="10"/>
      <c r="GV405" s="10"/>
      <c r="GW405" s="10"/>
      <c r="GX405" s="10"/>
      <c r="GY405" s="10"/>
      <c r="HB405" s="10"/>
      <c r="HC405" s="10"/>
      <c r="HD405" s="10"/>
      <c r="HE405" s="10"/>
      <c r="HF405" s="10"/>
      <c r="HG405" s="10"/>
      <c r="HH405" s="10"/>
      <c r="HK405" s="10"/>
      <c r="HL405" s="10"/>
    </row>
    <row r="406" spans="33:220" x14ac:dyDescent="0.2">
      <c r="AG406" s="10"/>
      <c r="AH406" s="10"/>
      <c r="AI406" s="10"/>
      <c r="AJ406" s="10"/>
      <c r="AL406" s="10"/>
      <c r="AM406" s="10"/>
      <c r="AN406" s="11"/>
      <c r="AO406" s="11"/>
      <c r="AQ406" s="10"/>
      <c r="AR406" s="10"/>
      <c r="AS406" s="10"/>
      <c r="AT406" s="10"/>
      <c r="AU406" s="10"/>
      <c r="AW406" s="10"/>
      <c r="AX406" s="10"/>
      <c r="AY406" s="10"/>
      <c r="BC406" s="10"/>
      <c r="BD406" s="10"/>
      <c r="BP406" s="10"/>
      <c r="BR406" s="10"/>
      <c r="BS406" s="10"/>
      <c r="BT406" s="10"/>
      <c r="CK406" s="10"/>
      <c r="CL406" s="10"/>
      <c r="CM406" s="10"/>
      <c r="CN406" s="10"/>
      <c r="CO406" s="10"/>
      <c r="CP406" s="10"/>
      <c r="DJ406" s="10"/>
      <c r="DK406" s="10"/>
      <c r="DL406" s="10"/>
      <c r="DM406" s="10"/>
      <c r="DN406" s="10"/>
      <c r="DO406" s="10"/>
      <c r="DQ406" s="10"/>
      <c r="DR406" s="10"/>
      <c r="DS406" s="10"/>
      <c r="DT406" s="10"/>
      <c r="DU406" s="10"/>
      <c r="DV406" s="10"/>
      <c r="DW406" s="10"/>
      <c r="DX406" s="10"/>
      <c r="DY406" s="10"/>
      <c r="DZ406" s="10"/>
      <c r="EA406" s="10"/>
      <c r="EB406" s="10"/>
      <c r="EC406" s="10"/>
      <c r="ED406" s="10"/>
      <c r="EE406" s="10"/>
      <c r="EJ406" s="10"/>
      <c r="EL406" s="10"/>
      <c r="EM406" s="10"/>
      <c r="EN406" s="10"/>
      <c r="EO406" s="10"/>
      <c r="EP406" s="10"/>
      <c r="EQ406" s="10"/>
      <c r="ER406" s="10"/>
      <c r="ES406" s="10"/>
      <c r="ET406" s="10"/>
      <c r="EU406" s="10"/>
      <c r="EV406" s="10"/>
      <c r="EW406" s="10"/>
      <c r="EX406" s="10"/>
      <c r="EZ406" s="10"/>
      <c r="FJ406" s="10"/>
      <c r="FK406" s="10"/>
      <c r="FQ406" s="10"/>
      <c r="FS406" s="10"/>
      <c r="FV406" s="10"/>
      <c r="FW406" s="10"/>
      <c r="FX406" s="10"/>
      <c r="FY406" s="10"/>
      <c r="GE406" s="10"/>
      <c r="GP406" s="10"/>
      <c r="GR406" s="10"/>
      <c r="GV406" s="10"/>
      <c r="GW406" s="10"/>
      <c r="GX406" s="10"/>
      <c r="GY406" s="10"/>
      <c r="HB406" s="10"/>
      <c r="HC406" s="10"/>
      <c r="HD406" s="10"/>
      <c r="HE406" s="10"/>
      <c r="HF406" s="10"/>
      <c r="HG406" s="10"/>
      <c r="HH406" s="10"/>
      <c r="HK406" s="10"/>
      <c r="HL406" s="10"/>
    </row>
    <row r="407" spans="33:220" x14ac:dyDescent="0.2">
      <c r="AG407" s="10"/>
      <c r="AH407" s="10"/>
      <c r="AI407" s="10"/>
      <c r="AJ407" s="10"/>
      <c r="AL407" s="10"/>
      <c r="AM407" s="10"/>
      <c r="AN407" s="11"/>
      <c r="AO407" s="11"/>
      <c r="AQ407" s="10"/>
      <c r="AR407" s="10"/>
      <c r="AS407" s="10"/>
      <c r="AT407" s="10"/>
      <c r="AU407" s="10"/>
      <c r="AW407" s="10"/>
      <c r="AX407" s="10"/>
      <c r="AY407" s="10"/>
      <c r="BC407" s="10"/>
      <c r="BD407" s="10"/>
      <c r="BP407" s="10"/>
      <c r="BR407" s="10"/>
      <c r="BS407" s="10"/>
      <c r="BT407" s="10"/>
      <c r="CK407" s="10"/>
      <c r="CL407" s="10"/>
      <c r="CM407" s="10"/>
      <c r="CN407" s="10"/>
      <c r="CO407" s="10"/>
      <c r="CP407" s="10"/>
      <c r="DJ407" s="10"/>
      <c r="DK407" s="10"/>
      <c r="DL407" s="10"/>
      <c r="DM407" s="10"/>
      <c r="DN407" s="10"/>
      <c r="DO407" s="10"/>
      <c r="DQ407" s="10"/>
      <c r="DR407" s="10"/>
      <c r="DS407" s="10"/>
      <c r="DT407" s="10"/>
      <c r="DU407" s="10"/>
      <c r="DV407" s="10"/>
      <c r="DW407" s="10"/>
      <c r="DX407" s="10"/>
      <c r="DY407" s="10"/>
      <c r="DZ407" s="10"/>
      <c r="EA407" s="10"/>
      <c r="EB407" s="10"/>
      <c r="EC407" s="10"/>
      <c r="ED407" s="10"/>
      <c r="EE407" s="10"/>
      <c r="EJ407" s="10"/>
      <c r="EL407" s="10"/>
      <c r="EM407" s="10"/>
      <c r="EN407" s="10"/>
      <c r="EO407" s="10"/>
      <c r="EP407" s="10"/>
      <c r="EQ407" s="10"/>
      <c r="ER407" s="10"/>
      <c r="ES407" s="10"/>
      <c r="ET407" s="10"/>
      <c r="EU407" s="10"/>
      <c r="EV407" s="10"/>
      <c r="EW407" s="10"/>
      <c r="EX407" s="10"/>
      <c r="EZ407" s="10"/>
      <c r="FJ407" s="10"/>
      <c r="FK407" s="10"/>
      <c r="FQ407" s="10"/>
      <c r="FS407" s="10"/>
      <c r="FV407" s="10"/>
      <c r="FW407" s="10"/>
      <c r="FX407" s="10"/>
      <c r="FY407" s="10"/>
      <c r="GE407" s="10"/>
      <c r="GP407" s="10"/>
      <c r="GR407" s="10"/>
      <c r="GV407" s="10"/>
      <c r="GW407" s="10"/>
      <c r="GX407" s="10"/>
      <c r="GY407" s="10"/>
      <c r="HB407" s="10"/>
      <c r="HC407" s="10"/>
      <c r="HD407" s="10"/>
      <c r="HE407" s="10"/>
      <c r="HF407" s="10"/>
      <c r="HG407" s="10"/>
      <c r="HH407" s="10"/>
      <c r="HK407" s="10"/>
      <c r="HL407" s="10"/>
    </row>
    <row r="408" spans="33:220" x14ac:dyDescent="0.2">
      <c r="AG408" s="10"/>
      <c r="AH408" s="10"/>
      <c r="AI408" s="10"/>
      <c r="AJ408" s="10"/>
      <c r="AL408" s="10"/>
      <c r="AM408" s="10"/>
      <c r="AN408" s="11"/>
      <c r="AO408" s="11"/>
      <c r="AQ408" s="10"/>
      <c r="AR408" s="10"/>
      <c r="AS408" s="10"/>
      <c r="AT408" s="10"/>
      <c r="AU408" s="10"/>
      <c r="AW408" s="10"/>
      <c r="AX408" s="10"/>
      <c r="AY408" s="10"/>
      <c r="BC408" s="10"/>
      <c r="BD408" s="10"/>
      <c r="BP408" s="10"/>
      <c r="BR408" s="10"/>
      <c r="BS408" s="10"/>
      <c r="BT408" s="10"/>
      <c r="CK408" s="10"/>
      <c r="CL408" s="10"/>
      <c r="CM408" s="10"/>
      <c r="CN408" s="10"/>
      <c r="CO408" s="10"/>
      <c r="CP408" s="10"/>
      <c r="DJ408" s="10"/>
      <c r="DK408" s="10"/>
      <c r="DL408" s="10"/>
      <c r="DM408" s="10"/>
      <c r="DN408" s="10"/>
      <c r="DO408" s="10"/>
      <c r="DQ408" s="10"/>
      <c r="DR408" s="10"/>
      <c r="DS408" s="10"/>
      <c r="DT408" s="10"/>
      <c r="DU408" s="10"/>
      <c r="DV408" s="10"/>
      <c r="DW408" s="10"/>
      <c r="DX408" s="10"/>
      <c r="DY408" s="10"/>
      <c r="DZ408" s="10"/>
      <c r="EA408" s="10"/>
      <c r="EB408" s="10"/>
      <c r="EC408" s="10"/>
      <c r="ED408" s="10"/>
      <c r="EE408" s="10"/>
      <c r="EJ408" s="10"/>
      <c r="EL408" s="10"/>
      <c r="EM408" s="10"/>
      <c r="EN408" s="10"/>
      <c r="EO408" s="10"/>
      <c r="EP408" s="10"/>
      <c r="EQ408" s="10"/>
      <c r="ER408" s="10"/>
      <c r="ES408" s="10"/>
      <c r="ET408" s="10"/>
      <c r="EU408" s="10"/>
      <c r="EV408" s="10"/>
      <c r="EW408" s="10"/>
      <c r="EX408" s="10"/>
      <c r="EZ408" s="10"/>
      <c r="FJ408" s="10"/>
      <c r="FK408" s="10"/>
      <c r="FQ408" s="10"/>
      <c r="FS408" s="10"/>
      <c r="FV408" s="10"/>
      <c r="FW408" s="10"/>
      <c r="FX408" s="10"/>
      <c r="FY408" s="10"/>
      <c r="GE408" s="10"/>
      <c r="GP408" s="10"/>
      <c r="GR408" s="10"/>
      <c r="GV408" s="10"/>
      <c r="GW408" s="10"/>
      <c r="GX408" s="10"/>
      <c r="GY408" s="10"/>
      <c r="HB408" s="10"/>
      <c r="HC408" s="10"/>
      <c r="HD408" s="10"/>
      <c r="HE408" s="10"/>
      <c r="HF408" s="10"/>
      <c r="HG408" s="10"/>
      <c r="HH408" s="10"/>
      <c r="HK408" s="10"/>
      <c r="HL408" s="10"/>
    </row>
    <row r="409" spans="33:220" x14ac:dyDescent="0.2">
      <c r="AG409" s="10"/>
      <c r="AH409" s="10"/>
      <c r="AI409" s="10"/>
      <c r="AJ409" s="10"/>
      <c r="AL409" s="10"/>
      <c r="AM409" s="10"/>
      <c r="AN409" s="11"/>
      <c r="AO409" s="11"/>
      <c r="AQ409" s="10"/>
      <c r="AR409" s="10"/>
      <c r="AS409" s="10"/>
      <c r="AT409" s="10"/>
      <c r="AU409" s="10"/>
      <c r="AW409" s="10"/>
      <c r="AX409" s="10"/>
      <c r="AY409" s="10"/>
      <c r="BC409" s="10"/>
      <c r="BD409" s="10"/>
      <c r="BP409" s="10"/>
      <c r="BR409" s="10"/>
      <c r="BS409" s="10"/>
      <c r="BT409" s="10"/>
      <c r="CK409" s="10"/>
      <c r="CL409" s="10"/>
      <c r="CM409" s="10"/>
      <c r="CN409" s="10"/>
      <c r="CO409" s="10"/>
      <c r="CP409" s="10"/>
      <c r="DJ409" s="10"/>
      <c r="DK409" s="10"/>
      <c r="DL409" s="10"/>
      <c r="DM409" s="10"/>
      <c r="DN409" s="10"/>
      <c r="DO409" s="10"/>
      <c r="DQ409" s="10"/>
      <c r="DR409" s="10"/>
      <c r="DS409" s="10"/>
      <c r="DT409" s="10"/>
      <c r="DU409" s="10"/>
      <c r="DV409" s="10"/>
      <c r="DW409" s="10"/>
      <c r="DX409" s="10"/>
      <c r="DY409" s="10"/>
      <c r="DZ409" s="10"/>
      <c r="EA409" s="10"/>
      <c r="EB409" s="10"/>
      <c r="EC409" s="10"/>
      <c r="ED409" s="10"/>
      <c r="EE409" s="10"/>
      <c r="EJ409" s="10"/>
      <c r="EL409" s="10"/>
      <c r="EM409" s="10"/>
      <c r="EN409" s="10"/>
      <c r="EO409" s="10"/>
      <c r="EP409" s="10"/>
      <c r="EQ409" s="10"/>
      <c r="ER409" s="10"/>
      <c r="ES409" s="10"/>
      <c r="ET409" s="10"/>
      <c r="EU409" s="10"/>
      <c r="EV409" s="10"/>
      <c r="EW409" s="10"/>
      <c r="EX409" s="10"/>
      <c r="EZ409" s="10"/>
      <c r="FJ409" s="10"/>
      <c r="FK409" s="10"/>
      <c r="FQ409" s="10"/>
      <c r="FS409" s="10"/>
      <c r="FV409" s="10"/>
      <c r="FW409" s="10"/>
      <c r="FX409" s="10"/>
      <c r="FY409" s="10"/>
      <c r="GE409" s="10"/>
      <c r="GP409" s="10"/>
      <c r="GR409" s="10"/>
      <c r="GV409" s="10"/>
      <c r="GW409" s="10"/>
      <c r="GX409" s="10"/>
      <c r="GY409" s="10"/>
      <c r="HB409" s="10"/>
      <c r="HC409" s="10"/>
      <c r="HD409" s="10"/>
      <c r="HE409" s="10"/>
      <c r="HF409" s="10"/>
      <c r="HG409" s="10"/>
      <c r="HH409" s="10"/>
      <c r="HK409" s="10"/>
      <c r="HL409" s="10"/>
    </row>
    <row r="410" spans="33:220" x14ac:dyDescent="0.2">
      <c r="AG410" s="10"/>
      <c r="AH410" s="10"/>
      <c r="AI410" s="10"/>
      <c r="AJ410" s="10"/>
      <c r="AL410" s="10"/>
      <c r="AM410" s="10"/>
      <c r="AN410" s="11"/>
      <c r="AO410" s="11"/>
      <c r="AQ410" s="10"/>
      <c r="AR410" s="10"/>
      <c r="AS410" s="10"/>
      <c r="AT410" s="10"/>
      <c r="AU410" s="10"/>
      <c r="AW410" s="10"/>
      <c r="AX410" s="10"/>
      <c r="AY410" s="10"/>
      <c r="BC410" s="10"/>
      <c r="BD410" s="10"/>
      <c r="BP410" s="10"/>
      <c r="BR410" s="10"/>
      <c r="BS410" s="10"/>
      <c r="BT410" s="10"/>
      <c r="CK410" s="10"/>
      <c r="CL410" s="10"/>
      <c r="CM410" s="10"/>
      <c r="CN410" s="10"/>
      <c r="CO410" s="10"/>
      <c r="CP410" s="10"/>
      <c r="DJ410" s="10"/>
      <c r="DK410" s="10"/>
      <c r="DL410" s="10"/>
      <c r="DM410" s="10"/>
      <c r="DN410" s="10"/>
      <c r="DO410" s="10"/>
      <c r="DQ410" s="10"/>
      <c r="DR410" s="10"/>
      <c r="DS410" s="10"/>
      <c r="DT410" s="10"/>
      <c r="DU410" s="10"/>
      <c r="DV410" s="10"/>
      <c r="DW410" s="10"/>
      <c r="DX410" s="10"/>
      <c r="DY410" s="10"/>
      <c r="DZ410" s="10"/>
      <c r="EA410" s="10"/>
      <c r="EB410" s="10"/>
      <c r="EC410" s="10"/>
      <c r="ED410" s="10"/>
      <c r="EE410" s="10"/>
      <c r="EJ410" s="10"/>
      <c r="EL410" s="10"/>
      <c r="EM410" s="10"/>
      <c r="EN410" s="10"/>
      <c r="EO410" s="10"/>
      <c r="EP410" s="10"/>
      <c r="EQ410" s="10"/>
      <c r="ER410" s="10"/>
      <c r="ES410" s="10"/>
      <c r="ET410" s="10"/>
      <c r="EU410" s="10"/>
      <c r="EV410" s="10"/>
      <c r="EW410" s="10"/>
      <c r="EX410" s="10"/>
      <c r="EZ410" s="10"/>
      <c r="FJ410" s="10"/>
      <c r="FK410" s="10"/>
      <c r="FQ410" s="10"/>
      <c r="FS410" s="10"/>
      <c r="FV410" s="10"/>
      <c r="FW410" s="10"/>
      <c r="FX410" s="10"/>
      <c r="FY410" s="10"/>
      <c r="GE410" s="10"/>
      <c r="GP410" s="10"/>
      <c r="GR410" s="10"/>
      <c r="GV410" s="10"/>
      <c r="GW410" s="10"/>
      <c r="GX410" s="10"/>
      <c r="GY410" s="10"/>
      <c r="HB410" s="10"/>
      <c r="HC410" s="10"/>
      <c r="HD410" s="10"/>
      <c r="HE410" s="10"/>
      <c r="HF410" s="10"/>
      <c r="HG410" s="10"/>
      <c r="HH410" s="10"/>
      <c r="HK410" s="10"/>
      <c r="HL410" s="10"/>
    </row>
    <row r="411" spans="33:220" x14ac:dyDescent="0.2">
      <c r="AG411" s="10"/>
      <c r="AH411" s="10"/>
      <c r="AI411" s="10"/>
      <c r="AJ411" s="10"/>
      <c r="AL411" s="10"/>
      <c r="AM411" s="10"/>
      <c r="AN411" s="11"/>
      <c r="AO411" s="11"/>
      <c r="AQ411" s="10"/>
      <c r="AR411" s="10"/>
      <c r="AS411" s="10"/>
      <c r="AT411" s="10"/>
      <c r="AU411" s="10"/>
      <c r="AW411" s="10"/>
      <c r="AX411" s="10"/>
      <c r="AY411" s="10"/>
      <c r="BC411" s="10"/>
      <c r="BD411" s="10"/>
      <c r="BP411" s="10"/>
      <c r="BR411" s="10"/>
      <c r="BS411" s="10"/>
      <c r="BT411" s="10"/>
      <c r="CK411" s="10"/>
      <c r="CL411" s="10"/>
      <c r="CM411" s="10"/>
      <c r="CN411" s="10"/>
      <c r="CO411" s="10"/>
      <c r="CP411" s="10"/>
      <c r="DJ411" s="10"/>
      <c r="DK411" s="10"/>
      <c r="DL411" s="10"/>
      <c r="DM411" s="10"/>
      <c r="DN411" s="10"/>
      <c r="DO411" s="10"/>
      <c r="DQ411" s="10"/>
      <c r="DR411" s="10"/>
      <c r="DS411" s="10"/>
      <c r="DT411" s="10"/>
      <c r="DU411" s="10"/>
      <c r="DV411" s="10"/>
      <c r="DW411" s="10"/>
      <c r="DX411" s="10"/>
      <c r="DY411" s="10"/>
      <c r="DZ411" s="10"/>
      <c r="EA411" s="10"/>
      <c r="EB411" s="10"/>
      <c r="EC411" s="10"/>
      <c r="ED411" s="10"/>
      <c r="EE411" s="10"/>
      <c r="EJ411" s="10"/>
      <c r="EL411" s="10"/>
      <c r="EM411" s="10"/>
      <c r="EN411" s="10"/>
      <c r="EO411" s="10"/>
      <c r="EP411" s="10"/>
      <c r="EQ411" s="10"/>
      <c r="ER411" s="10"/>
      <c r="ES411" s="10"/>
      <c r="ET411" s="10"/>
      <c r="EU411" s="10"/>
      <c r="EV411" s="10"/>
      <c r="EW411" s="10"/>
      <c r="EX411" s="10"/>
      <c r="EZ411" s="10"/>
      <c r="FJ411" s="10"/>
      <c r="FK411" s="10"/>
      <c r="FQ411" s="10"/>
      <c r="FS411" s="10"/>
      <c r="FV411" s="10"/>
      <c r="FW411" s="10"/>
      <c r="FX411" s="10"/>
      <c r="FY411" s="10"/>
      <c r="GE411" s="10"/>
      <c r="GP411" s="10"/>
      <c r="GR411" s="10"/>
      <c r="GV411" s="10"/>
      <c r="GW411" s="10"/>
      <c r="GX411" s="10"/>
      <c r="GY411" s="10"/>
      <c r="HB411" s="10"/>
      <c r="HC411" s="10"/>
      <c r="HD411" s="10"/>
      <c r="HE411" s="10"/>
      <c r="HF411" s="10"/>
      <c r="HG411" s="10"/>
      <c r="HH411" s="10"/>
      <c r="HK411" s="10"/>
      <c r="HL411" s="10"/>
    </row>
    <row r="412" spans="33:220" x14ac:dyDescent="0.2">
      <c r="AG412" s="10"/>
      <c r="AH412" s="10"/>
      <c r="AI412" s="10"/>
      <c r="AJ412" s="10"/>
      <c r="AL412" s="10"/>
      <c r="AM412" s="10"/>
      <c r="AN412" s="11"/>
      <c r="AO412" s="11"/>
      <c r="AQ412" s="10"/>
      <c r="AR412" s="10"/>
      <c r="AS412" s="10"/>
      <c r="AT412" s="10"/>
      <c r="AU412" s="10"/>
      <c r="AW412" s="10"/>
      <c r="AX412" s="10"/>
      <c r="AY412" s="10"/>
      <c r="BC412" s="10"/>
      <c r="BD412" s="10"/>
      <c r="BP412" s="10"/>
      <c r="BR412" s="10"/>
      <c r="BS412" s="10"/>
      <c r="BT412" s="10"/>
      <c r="CK412" s="10"/>
      <c r="CL412" s="10"/>
      <c r="CM412" s="10"/>
      <c r="CN412" s="10"/>
      <c r="CO412" s="10"/>
      <c r="CP412" s="10"/>
      <c r="DJ412" s="10"/>
      <c r="DK412" s="10"/>
      <c r="DL412" s="10"/>
      <c r="DM412" s="10"/>
      <c r="DN412" s="10"/>
      <c r="DO412" s="10"/>
      <c r="DQ412" s="10"/>
      <c r="DR412" s="10"/>
      <c r="DS412" s="10"/>
      <c r="DT412" s="10"/>
      <c r="DU412" s="10"/>
      <c r="DV412" s="10"/>
      <c r="DW412" s="10"/>
      <c r="DX412" s="10"/>
      <c r="DY412" s="10"/>
      <c r="DZ412" s="10"/>
      <c r="EA412" s="10"/>
      <c r="EB412" s="10"/>
      <c r="EC412" s="10"/>
      <c r="ED412" s="10"/>
      <c r="EE412" s="10"/>
      <c r="EJ412" s="10"/>
      <c r="EL412" s="10"/>
      <c r="EM412" s="10"/>
      <c r="EN412" s="10"/>
      <c r="EO412" s="10"/>
      <c r="EP412" s="10"/>
      <c r="EQ412" s="10"/>
      <c r="ER412" s="10"/>
      <c r="ES412" s="10"/>
      <c r="ET412" s="10"/>
      <c r="EU412" s="10"/>
      <c r="EV412" s="10"/>
      <c r="EW412" s="10"/>
      <c r="EX412" s="10"/>
      <c r="EZ412" s="10"/>
      <c r="FJ412" s="10"/>
      <c r="FK412" s="10"/>
      <c r="FQ412" s="10"/>
      <c r="FS412" s="10"/>
      <c r="FV412" s="10"/>
      <c r="FW412" s="10"/>
      <c r="FX412" s="10"/>
      <c r="FY412" s="10"/>
      <c r="GE412" s="10"/>
      <c r="GP412" s="10"/>
      <c r="GR412" s="10"/>
      <c r="GV412" s="10"/>
      <c r="GW412" s="10"/>
      <c r="GX412" s="10"/>
      <c r="GY412" s="10"/>
      <c r="HB412" s="10"/>
      <c r="HC412" s="10"/>
      <c r="HD412" s="10"/>
      <c r="HE412" s="10"/>
      <c r="HF412" s="10"/>
      <c r="HG412" s="10"/>
      <c r="HH412" s="10"/>
      <c r="HK412" s="10"/>
      <c r="HL412" s="10"/>
    </row>
    <row r="413" spans="33:220" x14ac:dyDescent="0.2">
      <c r="AG413" s="10"/>
      <c r="AH413" s="10"/>
      <c r="AI413" s="10"/>
      <c r="AJ413" s="10"/>
      <c r="AL413" s="10"/>
      <c r="AM413" s="10"/>
      <c r="AN413" s="11"/>
      <c r="AO413" s="11"/>
      <c r="AQ413" s="10"/>
      <c r="AR413" s="10"/>
      <c r="AS413" s="10"/>
      <c r="AT413" s="10"/>
      <c r="AU413" s="10"/>
      <c r="AW413" s="10"/>
      <c r="AX413" s="10"/>
      <c r="AY413" s="10"/>
      <c r="BC413" s="10"/>
      <c r="BD413" s="10"/>
      <c r="BP413" s="10"/>
      <c r="BR413" s="10"/>
      <c r="BS413" s="10"/>
      <c r="BT413" s="10"/>
      <c r="CK413" s="10"/>
      <c r="CL413" s="10"/>
      <c r="CM413" s="10"/>
      <c r="CN413" s="10"/>
      <c r="CO413" s="10"/>
      <c r="CP413" s="10"/>
      <c r="DJ413" s="10"/>
      <c r="DK413" s="10"/>
      <c r="DL413" s="10"/>
      <c r="DM413" s="10"/>
      <c r="DN413" s="10"/>
      <c r="DO413" s="10"/>
      <c r="DQ413" s="10"/>
      <c r="DR413" s="10"/>
      <c r="DS413" s="10"/>
      <c r="DT413" s="10"/>
      <c r="DU413" s="10"/>
      <c r="DV413" s="10"/>
      <c r="DW413" s="10"/>
      <c r="DX413" s="10"/>
      <c r="DY413" s="10"/>
      <c r="DZ413" s="10"/>
      <c r="EA413" s="10"/>
      <c r="EB413" s="10"/>
      <c r="EC413" s="10"/>
      <c r="ED413" s="10"/>
      <c r="EE413" s="10"/>
      <c r="EJ413" s="10"/>
      <c r="EL413" s="10"/>
      <c r="EM413" s="10"/>
      <c r="EN413" s="10"/>
      <c r="EO413" s="10"/>
      <c r="EP413" s="10"/>
      <c r="EQ413" s="10"/>
      <c r="ER413" s="10"/>
      <c r="ES413" s="10"/>
      <c r="ET413" s="10"/>
      <c r="EU413" s="10"/>
      <c r="EV413" s="10"/>
      <c r="EW413" s="10"/>
      <c r="EX413" s="10"/>
      <c r="EZ413" s="10"/>
      <c r="FJ413" s="10"/>
      <c r="FK413" s="10"/>
      <c r="FQ413" s="10"/>
      <c r="FS413" s="10"/>
      <c r="FV413" s="10"/>
      <c r="FW413" s="10"/>
      <c r="FX413" s="10"/>
      <c r="FY413" s="10"/>
      <c r="GE413" s="10"/>
      <c r="GP413" s="10"/>
      <c r="GR413" s="10"/>
      <c r="GV413" s="10"/>
      <c r="GW413" s="10"/>
      <c r="GX413" s="10"/>
      <c r="GY413" s="10"/>
      <c r="HB413" s="10"/>
      <c r="HC413" s="10"/>
      <c r="HD413" s="10"/>
      <c r="HE413" s="10"/>
      <c r="HF413" s="10"/>
      <c r="HG413" s="10"/>
      <c r="HH413" s="10"/>
      <c r="HK413" s="10"/>
      <c r="HL413" s="10"/>
    </row>
    <row r="414" spans="33:220" x14ac:dyDescent="0.2">
      <c r="AG414" s="10"/>
      <c r="AH414" s="10"/>
      <c r="AI414" s="10"/>
      <c r="AJ414" s="10"/>
      <c r="AL414" s="10"/>
      <c r="AM414" s="10"/>
      <c r="AN414" s="11"/>
      <c r="AO414" s="11"/>
      <c r="AQ414" s="10"/>
      <c r="AR414" s="10"/>
      <c r="AS414" s="10"/>
      <c r="AT414" s="10"/>
      <c r="AU414" s="10"/>
      <c r="AW414" s="10"/>
      <c r="AX414" s="10"/>
      <c r="AY414" s="10"/>
      <c r="BC414" s="10"/>
      <c r="BD414" s="10"/>
      <c r="BP414" s="10"/>
      <c r="BR414" s="10"/>
      <c r="BS414" s="10"/>
      <c r="BT414" s="10"/>
      <c r="CK414" s="10"/>
      <c r="CL414" s="10"/>
      <c r="CM414" s="10"/>
      <c r="CN414" s="10"/>
      <c r="CO414" s="10"/>
      <c r="CP414" s="10"/>
      <c r="DJ414" s="10"/>
      <c r="DK414" s="10"/>
      <c r="DL414" s="10"/>
      <c r="DM414" s="10"/>
      <c r="DN414" s="10"/>
      <c r="DO414" s="10"/>
      <c r="DQ414" s="10"/>
      <c r="DR414" s="10"/>
      <c r="DS414" s="10"/>
      <c r="DT414" s="10"/>
      <c r="DU414" s="10"/>
      <c r="DV414" s="10"/>
      <c r="DW414" s="10"/>
      <c r="DX414" s="10"/>
      <c r="DY414" s="10"/>
      <c r="DZ414" s="10"/>
      <c r="EA414" s="10"/>
      <c r="EB414" s="10"/>
      <c r="EC414" s="10"/>
      <c r="ED414" s="10"/>
      <c r="EE414" s="10"/>
      <c r="EJ414" s="10"/>
      <c r="EL414" s="10"/>
      <c r="EM414" s="10"/>
      <c r="EN414" s="10"/>
      <c r="EO414" s="10"/>
      <c r="EP414" s="10"/>
      <c r="EQ414" s="10"/>
      <c r="ER414" s="10"/>
      <c r="ES414" s="10"/>
      <c r="ET414" s="10"/>
      <c r="EU414" s="10"/>
      <c r="EV414" s="10"/>
      <c r="EW414" s="10"/>
      <c r="EX414" s="10"/>
      <c r="EZ414" s="10"/>
      <c r="FJ414" s="10"/>
      <c r="FK414" s="10"/>
      <c r="FQ414" s="10"/>
      <c r="FS414" s="10"/>
      <c r="FV414" s="10"/>
      <c r="FW414" s="10"/>
      <c r="FX414" s="10"/>
      <c r="FY414" s="10"/>
      <c r="GE414" s="10"/>
      <c r="GP414" s="10"/>
      <c r="GR414" s="10"/>
      <c r="GV414" s="10"/>
      <c r="GW414" s="10"/>
      <c r="GX414" s="10"/>
      <c r="GY414" s="10"/>
      <c r="HB414" s="10"/>
      <c r="HC414" s="10"/>
      <c r="HD414" s="10"/>
      <c r="HE414" s="10"/>
      <c r="HF414" s="10"/>
      <c r="HG414" s="10"/>
      <c r="HH414" s="10"/>
      <c r="HK414" s="10"/>
      <c r="HL414" s="10"/>
    </row>
    <row r="415" spans="33:220" x14ac:dyDescent="0.2">
      <c r="AG415" s="10"/>
      <c r="AH415" s="10"/>
      <c r="AI415" s="10"/>
      <c r="AJ415" s="10"/>
      <c r="AL415" s="10"/>
      <c r="AM415" s="10"/>
      <c r="AN415" s="11"/>
      <c r="AO415" s="11"/>
      <c r="AQ415" s="10"/>
      <c r="AR415" s="10"/>
      <c r="AS415" s="10"/>
      <c r="AT415" s="10"/>
      <c r="AU415" s="10"/>
      <c r="AW415" s="10"/>
      <c r="AX415" s="10"/>
      <c r="AY415" s="10"/>
      <c r="BC415" s="10"/>
      <c r="BD415" s="10"/>
      <c r="BP415" s="10"/>
      <c r="BR415" s="10"/>
      <c r="BS415" s="10"/>
      <c r="BT415" s="10"/>
      <c r="CK415" s="10"/>
      <c r="CL415" s="10"/>
      <c r="CM415" s="10"/>
      <c r="CN415" s="10"/>
      <c r="CO415" s="10"/>
      <c r="CP415" s="10"/>
      <c r="DJ415" s="10"/>
      <c r="DK415" s="10"/>
      <c r="DL415" s="10"/>
      <c r="DM415" s="10"/>
      <c r="DN415" s="10"/>
      <c r="DO415" s="10"/>
      <c r="DQ415" s="10"/>
      <c r="DR415" s="10"/>
      <c r="DS415" s="10"/>
      <c r="DT415" s="10"/>
      <c r="DU415" s="10"/>
      <c r="DV415" s="10"/>
      <c r="DW415" s="10"/>
      <c r="DX415" s="10"/>
      <c r="DY415" s="10"/>
      <c r="DZ415" s="10"/>
      <c r="EA415" s="10"/>
      <c r="EB415" s="10"/>
      <c r="EC415" s="10"/>
      <c r="ED415" s="10"/>
      <c r="EE415" s="10"/>
      <c r="EJ415" s="10"/>
      <c r="EL415" s="10"/>
      <c r="EM415" s="10"/>
      <c r="EN415" s="10"/>
      <c r="EO415" s="10"/>
      <c r="EP415" s="10"/>
      <c r="EQ415" s="10"/>
      <c r="ER415" s="10"/>
      <c r="ES415" s="10"/>
      <c r="ET415" s="10"/>
      <c r="EU415" s="10"/>
      <c r="EV415" s="10"/>
      <c r="EW415" s="10"/>
      <c r="EX415" s="10"/>
      <c r="EZ415" s="10"/>
      <c r="FJ415" s="10"/>
      <c r="FK415" s="10"/>
      <c r="FQ415" s="10"/>
      <c r="FS415" s="10"/>
      <c r="FV415" s="10"/>
      <c r="FW415" s="10"/>
      <c r="FX415" s="10"/>
      <c r="FY415" s="10"/>
      <c r="GE415" s="10"/>
      <c r="GP415" s="10"/>
      <c r="GR415" s="10"/>
      <c r="GV415" s="10"/>
      <c r="GW415" s="10"/>
      <c r="GX415" s="10"/>
      <c r="GY415" s="10"/>
      <c r="HB415" s="10"/>
      <c r="HC415" s="10"/>
      <c r="HD415" s="10"/>
      <c r="HE415" s="10"/>
      <c r="HF415" s="10"/>
      <c r="HG415" s="10"/>
      <c r="HH415" s="10"/>
      <c r="HK415" s="10"/>
      <c r="HL415" s="10"/>
    </row>
    <row r="416" spans="33:220" x14ac:dyDescent="0.2">
      <c r="AG416" s="10"/>
      <c r="AH416" s="10"/>
      <c r="AI416" s="10"/>
      <c r="AJ416" s="10"/>
      <c r="AL416" s="10"/>
      <c r="AM416" s="10"/>
      <c r="AN416" s="11"/>
      <c r="AO416" s="11"/>
      <c r="AQ416" s="10"/>
      <c r="AR416" s="10"/>
      <c r="AS416" s="10"/>
      <c r="AT416" s="10"/>
      <c r="AU416" s="10"/>
      <c r="AW416" s="10"/>
      <c r="AX416" s="10"/>
      <c r="AY416" s="10"/>
      <c r="BC416" s="10"/>
      <c r="BD416" s="10"/>
      <c r="BP416" s="10"/>
      <c r="BR416" s="10"/>
      <c r="BS416" s="10"/>
      <c r="BT416" s="10"/>
      <c r="CK416" s="10"/>
      <c r="CL416" s="10"/>
      <c r="CM416" s="10"/>
      <c r="CN416" s="10"/>
      <c r="CO416" s="10"/>
      <c r="CP416" s="10"/>
      <c r="DJ416" s="10"/>
      <c r="DK416" s="10"/>
      <c r="DL416" s="10"/>
      <c r="DM416" s="10"/>
      <c r="DN416" s="10"/>
      <c r="DO416" s="10"/>
      <c r="DQ416" s="10"/>
      <c r="DR416" s="10"/>
      <c r="DS416" s="10"/>
      <c r="DT416" s="10"/>
      <c r="DU416" s="10"/>
      <c r="DV416" s="10"/>
      <c r="DW416" s="10"/>
      <c r="DX416" s="10"/>
      <c r="DY416" s="10"/>
      <c r="DZ416" s="10"/>
      <c r="EA416" s="10"/>
      <c r="EB416" s="10"/>
      <c r="EC416" s="10"/>
      <c r="ED416" s="10"/>
      <c r="EE416" s="10"/>
      <c r="EJ416" s="10"/>
      <c r="EL416" s="10"/>
      <c r="EM416" s="10"/>
      <c r="EN416" s="10"/>
      <c r="EO416" s="10"/>
      <c r="EP416" s="10"/>
      <c r="EQ416" s="10"/>
      <c r="ER416" s="10"/>
      <c r="ES416" s="10"/>
      <c r="ET416" s="10"/>
      <c r="EU416" s="10"/>
      <c r="EV416" s="10"/>
      <c r="EW416" s="10"/>
      <c r="EX416" s="10"/>
      <c r="EZ416" s="10"/>
      <c r="FJ416" s="10"/>
      <c r="FK416" s="10"/>
      <c r="FQ416" s="10"/>
      <c r="FS416" s="10"/>
      <c r="FV416" s="10"/>
      <c r="FW416" s="10"/>
      <c r="FX416" s="10"/>
      <c r="FY416" s="10"/>
      <c r="GE416" s="10"/>
      <c r="GP416" s="10"/>
      <c r="GR416" s="10"/>
      <c r="GV416" s="10"/>
      <c r="GW416" s="10"/>
      <c r="GX416" s="10"/>
      <c r="GY416" s="10"/>
      <c r="HB416" s="10"/>
      <c r="HC416" s="10"/>
      <c r="HD416" s="10"/>
      <c r="HE416" s="10"/>
      <c r="HF416" s="10"/>
      <c r="HG416" s="10"/>
      <c r="HH416" s="10"/>
      <c r="HK416" s="10"/>
      <c r="HL416" s="10"/>
    </row>
    <row r="417" spans="33:220" x14ac:dyDescent="0.2">
      <c r="AG417" s="10"/>
      <c r="AH417" s="10"/>
      <c r="AI417" s="10"/>
      <c r="AJ417" s="10"/>
      <c r="AL417" s="10"/>
      <c r="AM417" s="10"/>
      <c r="AN417" s="11"/>
      <c r="AO417" s="11"/>
      <c r="AQ417" s="10"/>
      <c r="AR417" s="10"/>
      <c r="AS417" s="10"/>
      <c r="AT417" s="10"/>
      <c r="AU417" s="10"/>
      <c r="AW417" s="10"/>
      <c r="AX417" s="10"/>
      <c r="AY417" s="10"/>
      <c r="BC417" s="10"/>
      <c r="BD417" s="10"/>
      <c r="BP417" s="10"/>
      <c r="BR417" s="10"/>
      <c r="BS417" s="10"/>
      <c r="BT417" s="10"/>
      <c r="CK417" s="10"/>
      <c r="CL417" s="10"/>
      <c r="CM417" s="10"/>
      <c r="CN417" s="10"/>
      <c r="CO417" s="10"/>
      <c r="CP417" s="10"/>
      <c r="DJ417" s="10"/>
      <c r="DK417" s="10"/>
      <c r="DL417" s="10"/>
      <c r="DM417" s="10"/>
      <c r="DN417" s="10"/>
      <c r="DO417" s="10"/>
      <c r="DQ417" s="10"/>
      <c r="DR417" s="10"/>
      <c r="DS417" s="10"/>
      <c r="DT417" s="10"/>
      <c r="DU417" s="10"/>
      <c r="DV417" s="10"/>
      <c r="DW417" s="10"/>
      <c r="DX417" s="10"/>
      <c r="DY417" s="10"/>
      <c r="DZ417" s="10"/>
      <c r="EA417" s="10"/>
      <c r="EB417" s="10"/>
      <c r="EC417" s="10"/>
      <c r="ED417" s="10"/>
      <c r="EE417" s="10"/>
      <c r="EJ417" s="10"/>
      <c r="EL417" s="10"/>
      <c r="EM417" s="10"/>
      <c r="EN417" s="10"/>
      <c r="EO417" s="10"/>
      <c r="EP417" s="10"/>
      <c r="EQ417" s="10"/>
      <c r="ER417" s="10"/>
      <c r="ES417" s="10"/>
      <c r="ET417" s="10"/>
      <c r="EU417" s="10"/>
      <c r="EV417" s="10"/>
      <c r="EW417" s="10"/>
      <c r="EX417" s="10"/>
      <c r="EZ417" s="10"/>
      <c r="FJ417" s="10"/>
      <c r="FK417" s="10"/>
      <c r="FQ417" s="10"/>
      <c r="FS417" s="10"/>
      <c r="FV417" s="10"/>
      <c r="FW417" s="10"/>
      <c r="FX417" s="10"/>
      <c r="FY417" s="10"/>
      <c r="GE417" s="10"/>
      <c r="GP417" s="10"/>
      <c r="GR417" s="10"/>
      <c r="GV417" s="10"/>
      <c r="GW417" s="10"/>
      <c r="GX417" s="10"/>
      <c r="GY417" s="10"/>
      <c r="HB417" s="10"/>
      <c r="HC417" s="10"/>
      <c r="HD417" s="10"/>
      <c r="HE417" s="10"/>
      <c r="HF417" s="10"/>
      <c r="HG417" s="10"/>
      <c r="HH417" s="10"/>
      <c r="HK417" s="10"/>
      <c r="HL417" s="10"/>
    </row>
    <row r="418" spans="33:220" x14ac:dyDescent="0.2">
      <c r="AG418" s="10"/>
      <c r="AH418" s="10"/>
      <c r="AI418" s="10"/>
      <c r="AJ418" s="10"/>
      <c r="AL418" s="10"/>
      <c r="AM418" s="10"/>
      <c r="AN418" s="11"/>
      <c r="AO418" s="11"/>
      <c r="AQ418" s="10"/>
      <c r="AR418" s="10"/>
      <c r="AS418" s="10"/>
      <c r="AT418" s="10"/>
      <c r="AU418" s="10"/>
      <c r="AW418" s="10"/>
      <c r="AX418" s="10"/>
      <c r="AY418" s="10"/>
      <c r="BC418" s="10"/>
      <c r="BD418" s="10"/>
      <c r="BP418" s="10"/>
      <c r="BR418" s="10"/>
      <c r="BS418" s="10"/>
      <c r="BT418" s="10"/>
      <c r="CK418" s="10"/>
      <c r="CL418" s="10"/>
      <c r="CM418" s="10"/>
      <c r="CN418" s="10"/>
      <c r="CO418" s="10"/>
      <c r="CP418" s="10"/>
      <c r="DJ418" s="10"/>
      <c r="DK418" s="10"/>
      <c r="DL418" s="10"/>
      <c r="DM418" s="10"/>
      <c r="DN418" s="10"/>
      <c r="DO418" s="10"/>
      <c r="DQ418" s="10"/>
      <c r="DR418" s="10"/>
      <c r="DS418" s="10"/>
      <c r="DT418" s="10"/>
      <c r="DU418" s="10"/>
      <c r="DV418" s="10"/>
      <c r="DW418" s="10"/>
      <c r="DX418" s="10"/>
      <c r="DY418" s="10"/>
      <c r="DZ418" s="10"/>
      <c r="EA418" s="10"/>
      <c r="EB418" s="10"/>
      <c r="EC418" s="10"/>
      <c r="ED418" s="10"/>
      <c r="EE418" s="10"/>
      <c r="EJ418" s="10"/>
      <c r="EL418" s="10"/>
      <c r="EM418" s="10"/>
      <c r="EN418" s="10"/>
      <c r="EO418" s="10"/>
      <c r="EP418" s="10"/>
      <c r="EQ418" s="10"/>
      <c r="ER418" s="10"/>
      <c r="ES418" s="10"/>
      <c r="ET418" s="10"/>
      <c r="EU418" s="10"/>
      <c r="EV418" s="10"/>
      <c r="EW418" s="10"/>
      <c r="EX418" s="10"/>
      <c r="EZ418" s="10"/>
      <c r="FJ418" s="10"/>
      <c r="FK418" s="10"/>
      <c r="FQ418" s="10"/>
      <c r="FS418" s="10"/>
      <c r="FV418" s="10"/>
      <c r="FW418" s="10"/>
      <c r="FX418" s="10"/>
      <c r="FY418" s="10"/>
      <c r="GE418" s="10"/>
      <c r="GP418" s="10"/>
      <c r="GR418" s="10"/>
      <c r="GV418" s="10"/>
      <c r="GW418" s="10"/>
      <c r="GX418" s="10"/>
      <c r="GY418" s="10"/>
      <c r="HB418" s="10"/>
      <c r="HC418" s="10"/>
      <c r="HD418" s="10"/>
      <c r="HE418" s="10"/>
      <c r="HF418" s="10"/>
      <c r="HG418" s="10"/>
      <c r="HH418" s="10"/>
      <c r="HK418" s="10"/>
      <c r="HL418" s="10"/>
    </row>
    <row r="419" spans="33:220" x14ac:dyDescent="0.2">
      <c r="AG419" s="10"/>
      <c r="AH419" s="10"/>
      <c r="AI419" s="10"/>
      <c r="AJ419" s="10"/>
      <c r="AL419" s="10"/>
      <c r="AM419" s="10"/>
      <c r="AN419" s="11"/>
      <c r="AO419" s="11"/>
      <c r="AQ419" s="10"/>
      <c r="AR419" s="10"/>
      <c r="AS419" s="10"/>
      <c r="AT419" s="10"/>
      <c r="AU419" s="10"/>
      <c r="AW419" s="10"/>
      <c r="AX419" s="10"/>
      <c r="AY419" s="10"/>
      <c r="BC419" s="10"/>
      <c r="BD419" s="10"/>
      <c r="BP419" s="10"/>
      <c r="BR419" s="10"/>
      <c r="BS419" s="10"/>
      <c r="BT419" s="10"/>
      <c r="CK419" s="10"/>
      <c r="CL419" s="10"/>
      <c r="CM419" s="10"/>
      <c r="CN419" s="10"/>
      <c r="CO419" s="10"/>
      <c r="CP419" s="10"/>
      <c r="DJ419" s="10"/>
      <c r="DK419" s="10"/>
      <c r="DL419" s="10"/>
      <c r="DM419" s="10"/>
      <c r="DN419" s="10"/>
      <c r="DO419" s="10"/>
      <c r="DQ419" s="10"/>
      <c r="DR419" s="10"/>
      <c r="DS419" s="10"/>
      <c r="DT419" s="10"/>
      <c r="DU419" s="10"/>
      <c r="DV419" s="10"/>
      <c r="DW419" s="10"/>
      <c r="DX419" s="10"/>
      <c r="DY419" s="10"/>
      <c r="DZ419" s="10"/>
      <c r="EA419" s="10"/>
      <c r="EB419" s="10"/>
      <c r="EC419" s="10"/>
      <c r="ED419" s="10"/>
      <c r="EE419" s="10"/>
      <c r="EJ419" s="10"/>
      <c r="EL419" s="10"/>
      <c r="EM419" s="10"/>
      <c r="EN419" s="10"/>
      <c r="EO419" s="10"/>
      <c r="EP419" s="10"/>
      <c r="EQ419" s="10"/>
      <c r="ER419" s="10"/>
      <c r="ES419" s="10"/>
      <c r="ET419" s="10"/>
      <c r="EU419" s="10"/>
      <c r="EV419" s="10"/>
      <c r="EW419" s="10"/>
      <c r="EX419" s="10"/>
      <c r="EZ419" s="10"/>
      <c r="FJ419" s="10"/>
      <c r="FK419" s="10"/>
      <c r="FQ419" s="10"/>
      <c r="FS419" s="10"/>
      <c r="FV419" s="10"/>
      <c r="FW419" s="10"/>
      <c r="FX419" s="10"/>
      <c r="FY419" s="10"/>
      <c r="GE419" s="10"/>
      <c r="GP419" s="10"/>
      <c r="GR419" s="10"/>
      <c r="GV419" s="10"/>
      <c r="GW419" s="10"/>
      <c r="GX419" s="10"/>
      <c r="GY419" s="10"/>
      <c r="HB419" s="10"/>
      <c r="HC419" s="10"/>
      <c r="HD419" s="10"/>
      <c r="HE419" s="10"/>
      <c r="HF419" s="10"/>
      <c r="HG419" s="10"/>
      <c r="HH419" s="10"/>
      <c r="HK419" s="10"/>
      <c r="HL419" s="10"/>
    </row>
    <row r="420" spans="33:220" x14ac:dyDescent="0.2">
      <c r="AG420" s="10"/>
      <c r="AH420" s="10"/>
      <c r="AI420" s="10"/>
      <c r="AJ420" s="10"/>
      <c r="AL420" s="10"/>
      <c r="AM420" s="10"/>
      <c r="AN420" s="11"/>
      <c r="AO420" s="11"/>
      <c r="AQ420" s="10"/>
      <c r="AR420" s="10"/>
      <c r="AS420" s="10"/>
      <c r="AT420" s="10"/>
      <c r="AU420" s="10"/>
      <c r="AW420" s="10"/>
      <c r="AX420" s="10"/>
      <c r="AY420" s="10"/>
      <c r="BC420" s="10"/>
      <c r="BD420" s="10"/>
      <c r="BP420" s="10"/>
      <c r="BR420" s="10"/>
      <c r="BS420" s="10"/>
      <c r="BT420" s="10"/>
      <c r="CK420" s="10"/>
      <c r="CL420" s="10"/>
      <c r="CM420" s="10"/>
      <c r="CN420" s="10"/>
      <c r="CO420" s="10"/>
      <c r="CP420" s="10"/>
      <c r="DJ420" s="10"/>
      <c r="DK420" s="10"/>
      <c r="DL420" s="10"/>
      <c r="DM420" s="10"/>
      <c r="DN420" s="10"/>
      <c r="DO420" s="10"/>
      <c r="DQ420" s="10"/>
      <c r="DR420" s="10"/>
      <c r="DS420" s="10"/>
      <c r="DT420" s="10"/>
      <c r="DU420" s="10"/>
      <c r="DV420" s="10"/>
      <c r="DW420" s="10"/>
      <c r="DX420" s="10"/>
      <c r="DY420" s="10"/>
      <c r="DZ420" s="10"/>
      <c r="EA420" s="10"/>
      <c r="EB420" s="10"/>
      <c r="EC420" s="10"/>
      <c r="ED420" s="10"/>
      <c r="EE420" s="10"/>
      <c r="EJ420" s="10"/>
      <c r="EL420" s="10"/>
      <c r="EM420" s="10"/>
      <c r="EN420" s="10"/>
      <c r="EO420" s="10"/>
      <c r="EP420" s="10"/>
      <c r="EQ420" s="10"/>
      <c r="ER420" s="10"/>
      <c r="ES420" s="10"/>
      <c r="ET420" s="10"/>
      <c r="EU420" s="10"/>
      <c r="EV420" s="10"/>
      <c r="EW420" s="10"/>
      <c r="EX420" s="10"/>
      <c r="EZ420" s="10"/>
      <c r="FJ420" s="10"/>
      <c r="FK420" s="10"/>
      <c r="FQ420" s="10"/>
      <c r="FS420" s="10"/>
      <c r="FV420" s="10"/>
      <c r="FW420" s="10"/>
      <c r="FX420" s="10"/>
      <c r="FY420" s="10"/>
      <c r="GE420" s="10"/>
      <c r="GP420" s="10"/>
      <c r="GR420" s="10"/>
      <c r="GV420" s="10"/>
      <c r="GW420" s="10"/>
      <c r="GX420" s="10"/>
      <c r="GY420" s="10"/>
      <c r="HB420" s="10"/>
      <c r="HC420" s="10"/>
      <c r="HD420" s="10"/>
      <c r="HE420" s="10"/>
      <c r="HF420" s="10"/>
      <c r="HG420" s="10"/>
      <c r="HH420" s="10"/>
      <c r="HK420" s="10"/>
      <c r="HL420" s="10"/>
    </row>
    <row r="421" spans="33:220" x14ac:dyDescent="0.2">
      <c r="AG421" s="10"/>
      <c r="AH421" s="10"/>
      <c r="AI421" s="10"/>
      <c r="AJ421" s="10"/>
      <c r="AL421" s="10"/>
      <c r="AM421" s="10"/>
      <c r="AN421" s="11"/>
      <c r="AO421" s="11"/>
      <c r="AQ421" s="10"/>
      <c r="AR421" s="10"/>
      <c r="AS421" s="10"/>
      <c r="AT421" s="10"/>
      <c r="AU421" s="10"/>
      <c r="AW421" s="10"/>
      <c r="AX421" s="10"/>
      <c r="AY421" s="10"/>
      <c r="BC421" s="10"/>
      <c r="BD421" s="10"/>
      <c r="BP421" s="10"/>
      <c r="BR421" s="10"/>
      <c r="BS421" s="10"/>
      <c r="BT421" s="10"/>
      <c r="CK421" s="10"/>
      <c r="CL421" s="10"/>
      <c r="CM421" s="10"/>
      <c r="CN421" s="10"/>
      <c r="CO421" s="10"/>
      <c r="CP421" s="10"/>
      <c r="DJ421" s="10"/>
      <c r="DK421" s="10"/>
      <c r="DL421" s="10"/>
      <c r="DM421" s="10"/>
      <c r="DN421" s="10"/>
      <c r="DO421" s="10"/>
      <c r="DQ421" s="10"/>
      <c r="DR421" s="10"/>
      <c r="DS421" s="10"/>
      <c r="DT421" s="10"/>
      <c r="DU421" s="10"/>
      <c r="DV421" s="10"/>
      <c r="DW421" s="10"/>
      <c r="DX421" s="10"/>
      <c r="DY421" s="10"/>
      <c r="DZ421" s="10"/>
      <c r="EA421" s="10"/>
      <c r="EB421" s="10"/>
      <c r="EC421" s="10"/>
      <c r="ED421" s="10"/>
      <c r="EE421" s="10"/>
      <c r="EJ421" s="10"/>
      <c r="EL421" s="10"/>
      <c r="EM421" s="10"/>
      <c r="EN421" s="10"/>
      <c r="EO421" s="10"/>
      <c r="EP421" s="10"/>
      <c r="EQ421" s="10"/>
      <c r="ER421" s="10"/>
      <c r="ES421" s="10"/>
      <c r="ET421" s="10"/>
      <c r="EU421" s="10"/>
      <c r="EV421" s="10"/>
      <c r="EW421" s="10"/>
      <c r="EX421" s="10"/>
      <c r="EZ421" s="10"/>
      <c r="FJ421" s="10"/>
      <c r="FK421" s="10"/>
      <c r="FQ421" s="10"/>
      <c r="FS421" s="10"/>
      <c r="FV421" s="10"/>
      <c r="FW421" s="10"/>
      <c r="FX421" s="10"/>
      <c r="FY421" s="10"/>
      <c r="GE421" s="10"/>
      <c r="GP421" s="10"/>
      <c r="GR421" s="10"/>
      <c r="GV421" s="10"/>
      <c r="GW421" s="10"/>
      <c r="GX421" s="10"/>
      <c r="GY421" s="10"/>
      <c r="HB421" s="10"/>
      <c r="HC421" s="10"/>
      <c r="HD421" s="10"/>
      <c r="HE421" s="10"/>
      <c r="HF421" s="10"/>
      <c r="HG421" s="10"/>
      <c r="HH421" s="10"/>
      <c r="HK421" s="10"/>
      <c r="HL421" s="10"/>
    </row>
    <row r="422" spans="33:220" x14ac:dyDescent="0.2">
      <c r="AG422" s="10"/>
      <c r="AH422" s="10"/>
      <c r="AI422" s="10"/>
      <c r="AJ422" s="10"/>
      <c r="AL422" s="10"/>
      <c r="AM422" s="10"/>
      <c r="AN422" s="11"/>
      <c r="AO422" s="11"/>
      <c r="AQ422" s="10"/>
      <c r="AR422" s="10"/>
      <c r="AS422" s="10"/>
      <c r="AT422" s="10"/>
      <c r="AU422" s="10"/>
      <c r="AW422" s="10"/>
      <c r="AX422" s="10"/>
      <c r="AY422" s="10"/>
      <c r="BC422" s="10"/>
      <c r="BD422" s="10"/>
      <c r="BP422" s="10"/>
      <c r="BR422" s="10"/>
      <c r="BS422" s="10"/>
      <c r="BT422" s="10"/>
      <c r="CK422" s="10"/>
      <c r="CL422" s="10"/>
      <c r="CM422" s="10"/>
      <c r="CN422" s="10"/>
      <c r="CO422" s="10"/>
      <c r="CP422" s="10"/>
      <c r="DJ422" s="10"/>
      <c r="DK422" s="10"/>
      <c r="DL422" s="10"/>
      <c r="DM422" s="10"/>
      <c r="DN422" s="10"/>
      <c r="DO422" s="10"/>
      <c r="DQ422" s="10"/>
      <c r="DR422" s="10"/>
      <c r="DS422" s="10"/>
      <c r="DT422" s="10"/>
      <c r="DU422" s="10"/>
      <c r="DV422" s="10"/>
      <c r="DW422" s="10"/>
      <c r="DX422" s="10"/>
      <c r="DY422" s="10"/>
      <c r="DZ422" s="10"/>
      <c r="EA422" s="10"/>
      <c r="EB422" s="10"/>
      <c r="EC422" s="10"/>
      <c r="ED422" s="10"/>
      <c r="EE422" s="10"/>
      <c r="EJ422" s="10"/>
      <c r="EL422" s="10"/>
      <c r="EM422" s="10"/>
      <c r="EN422" s="10"/>
      <c r="EO422" s="10"/>
      <c r="EP422" s="10"/>
      <c r="EQ422" s="10"/>
      <c r="ER422" s="10"/>
      <c r="ES422" s="10"/>
      <c r="ET422" s="10"/>
      <c r="EU422" s="10"/>
      <c r="EV422" s="10"/>
      <c r="EW422" s="10"/>
      <c r="EX422" s="10"/>
      <c r="EZ422" s="10"/>
      <c r="FJ422" s="10"/>
      <c r="FK422" s="10"/>
      <c r="FQ422" s="10"/>
      <c r="FS422" s="10"/>
      <c r="FV422" s="10"/>
      <c r="FW422" s="10"/>
      <c r="FX422" s="10"/>
      <c r="FY422" s="10"/>
      <c r="GE422" s="10"/>
      <c r="GP422" s="10"/>
      <c r="GR422" s="10"/>
      <c r="GV422" s="10"/>
      <c r="GW422" s="10"/>
      <c r="GX422" s="10"/>
      <c r="GY422" s="10"/>
      <c r="HB422" s="10"/>
      <c r="HC422" s="10"/>
      <c r="HD422" s="10"/>
      <c r="HE422" s="10"/>
      <c r="HF422" s="10"/>
      <c r="HG422" s="10"/>
      <c r="HH422" s="10"/>
      <c r="HK422" s="10"/>
      <c r="HL422" s="10"/>
    </row>
    <row r="423" spans="33:220" x14ac:dyDescent="0.2">
      <c r="AG423" s="10"/>
      <c r="AH423" s="10"/>
      <c r="AI423" s="10"/>
      <c r="AJ423" s="10"/>
      <c r="AL423" s="10"/>
      <c r="AM423" s="10"/>
      <c r="AN423" s="11"/>
      <c r="AO423" s="11"/>
      <c r="AQ423" s="10"/>
      <c r="AR423" s="10"/>
      <c r="AS423" s="10"/>
      <c r="AT423" s="10"/>
      <c r="AU423" s="10"/>
      <c r="AW423" s="10"/>
      <c r="AX423" s="10"/>
      <c r="AY423" s="10"/>
      <c r="BC423" s="10"/>
      <c r="BD423" s="10"/>
      <c r="BP423" s="10"/>
      <c r="BR423" s="10"/>
      <c r="BS423" s="10"/>
      <c r="BT423" s="10"/>
      <c r="CK423" s="10"/>
      <c r="CL423" s="10"/>
      <c r="CM423" s="10"/>
      <c r="CN423" s="10"/>
      <c r="CO423" s="10"/>
      <c r="CP423" s="10"/>
      <c r="DJ423" s="10"/>
      <c r="DK423" s="10"/>
      <c r="DL423" s="10"/>
      <c r="DM423" s="10"/>
      <c r="DN423" s="10"/>
      <c r="DO423" s="10"/>
      <c r="DQ423" s="10"/>
      <c r="DR423" s="10"/>
      <c r="DS423" s="10"/>
      <c r="DT423" s="10"/>
      <c r="DU423" s="10"/>
      <c r="DV423" s="10"/>
      <c r="DW423" s="10"/>
      <c r="DX423" s="10"/>
      <c r="DY423" s="10"/>
      <c r="DZ423" s="10"/>
      <c r="EA423" s="10"/>
      <c r="EB423" s="10"/>
      <c r="EC423" s="10"/>
      <c r="ED423" s="10"/>
      <c r="EE423" s="10"/>
      <c r="EJ423" s="10"/>
      <c r="EL423" s="10"/>
      <c r="EM423" s="10"/>
      <c r="EN423" s="10"/>
      <c r="EO423" s="10"/>
      <c r="EP423" s="10"/>
      <c r="EQ423" s="10"/>
      <c r="ER423" s="10"/>
      <c r="ES423" s="10"/>
      <c r="ET423" s="10"/>
      <c r="EU423" s="10"/>
      <c r="EV423" s="10"/>
      <c r="EW423" s="10"/>
      <c r="EX423" s="10"/>
      <c r="EZ423" s="10"/>
      <c r="FJ423" s="10"/>
      <c r="FK423" s="10"/>
      <c r="FQ423" s="10"/>
      <c r="FS423" s="10"/>
      <c r="FV423" s="10"/>
      <c r="FW423" s="10"/>
      <c r="FX423" s="10"/>
      <c r="FY423" s="10"/>
      <c r="GE423" s="10"/>
      <c r="GP423" s="10"/>
      <c r="GR423" s="10"/>
      <c r="GV423" s="10"/>
      <c r="GW423" s="10"/>
      <c r="GX423" s="10"/>
      <c r="GY423" s="10"/>
      <c r="HB423" s="10"/>
      <c r="HC423" s="10"/>
      <c r="HD423" s="10"/>
      <c r="HE423" s="10"/>
      <c r="HF423" s="10"/>
      <c r="HG423" s="10"/>
      <c r="HH423" s="10"/>
      <c r="HK423" s="10"/>
      <c r="HL423" s="10"/>
    </row>
    <row r="424" spans="33:220" x14ac:dyDescent="0.2">
      <c r="AG424" s="10"/>
      <c r="AH424" s="10"/>
      <c r="AI424" s="10"/>
      <c r="AJ424" s="10"/>
      <c r="AL424" s="10"/>
      <c r="AM424" s="10"/>
      <c r="AN424" s="11"/>
      <c r="AO424" s="11"/>
      <c r="AQ424" s="10"/>
      <c r="AR424" s="10"/>
      <c r="AS424" s="10"/>
      <c r="AT424" s="10"/>
      <c r="AU424" s="10"/>
      <c r="AW424" s="10"/>
      <c r="AX424" s="10"/>
      <c r="AY424" s="10"/>
      <c r="BC424" s="10"/>
      <c r="BD424" s="10"/>
      <c r="BP424" s="10"/>
      <c r="BR424" s="10"/>
      <c r="BS424" s="10"/>
      <c r="BT424" s="10"/>
      <c r="CK424" s="10"/>
      <c r="CL424" s="10"/>
      <c r="CM424" s="10"/>
      <c r="CN424" s="10"/>
      <c r="CO424" s="10"/>
      <c r="CP424" s="10"/>
      <c r="DJ424" s="10"/>
      <c r="DK424" s="10"/>
      <c r="DL424" s="10"/>
      <c r="DM424" s="10"/>
      <c r="DN424" s="10"/>
      <c r="DO424" s="10"/>
      <c r="DQ424" s="10"/>
      <c r="DR424" s="10"/>
      <c r="DS424" s="10"/>
      <c r="DT424" s="10"/>
      <c r="DU424" s="10"/>
      <c r="DV424" s="10"/>
      <c r="DW424" s="10"/>
      <c r="DX424" s="10"/>
      <c r="DY424" s="10"/>
      <c r="DZ424" s="10"/>
      <c r="EA424" s="10"/>
      <c r="EB424" s="10"/>
      <c r="EC424" s="10"/>
      <c r="ED424" s="10"/>
      <c r="EE424" s="10"/>
      <c r="EJ424" s="10"/>
      <c r="EL424" s="10"/>
      <c r="EM424" s="10"/>
      <c r="EN424" s="10"/>
      <c r="EO424" s="10"/>
      <c r="EP424" s="10"/>
      <c r="EQ424" s="10"/>
      <c r="ER424" s="10"/>
      <c r="ES424" s="10"/>
      <c r="ET424" s="10"/>
      <c r="EU424" s="10"/>
      <c r="EV424" s="10"/>
      <c r="EW424" s="10"/>
      <c r="EX424" s="10"/>
      <c r="EZ424" s="10"/>
      <c r="FJ424" s="10"/>
      <c r="FK424" s="10"/>
      <c r="FQ424" s="10"/>
      <c r="FS424" s="10"/>
      <c r="FV424" s="10"/>
      <c r="FW424" s="10"/>
      <c r="FX424" s="10"/>
      <c r="FY424" s="10"/>
      <c r="GE424" s="10"/>
      <c r="GP424" s="10"/>
      <c r="GR424" s="10"/>
      <c r="GV424" s="10"/>
      <c r="GW424" s="10"/>
      <c r="GX424" s="10"/>
      <c r="GY424" s="10"/>
      <c r="HB424" s="10"/>
      <c r="HC424" s="10"/>
      <c r="HD424" s="10"/>
      <c r="HE424" s="10"/>
      <c r="HF424" s="10"/>
      <c r="HG424" s="10"/>
      <c r="HH424" s="10"/>
      <c r="HK424" s="10"/>
      <c r="HL424" s="10"/>
    </row>
    <row r="425" spans="33:220" x14ac:dyDescent="0.2">
      <c r="AG425" s="10"/>
      <c r="AH425" s="10"/>
      <c r="AI425" s="10"/>
      <c r="AJ425" s="10"/>
      <c r="AL425" s="10"/>
      <c r="AM425" s="10"/>
      <c r="AN425" s="11"/>
      <c r="AO425" s="11"/>
      <c r="AQ425" s="10"/>
      <c r="AR425" s="10"/>
      <c r="AS425" s="10"/>
      <c r="AT425" s="10"/>
      <c r="AU425" s="10"/>
      <c r="AW425" s="10"/>
      <c r="AX425" s="10"/>
      <c r="AY425" s="10"/>
      <c r="BC425" s="10"/>
      <c r="BD425" s="10"/>
      <c r="BP425" s="10"/>
      <c r="BR425" s="10"/>
      <c r="BS425" s="10"/>
      <c r="BT425" s="10"/>
      <c r="CK425" s="10"/>
      <c r="CL425" s="10"/>
      <c r="CM425" s="10"/>
      <c r="CN425" s="10"/>
      <c r="CO425" s="10"/>
      <c r="CP425" s="10"/>
      <c r="DJ425" s="10"/>
      <c r="DK425" s="10"/>
      <c r="DL425" s="10"/>
      <c r="DM425" s="10"/>
      <c r="DN425" s="10"/>
      <c r="DO425" s="10"/>
      <c r="DQ425" s="10"/>
      <c r="DR425" s="10"/>
      <c r="DS425" s="10"/>
      <c r="DT425" s="10"/>
      <c r="DU425" s="10"/>
      <c r="DV425" s="10"/>
      <c r="DW425" s="10"/>
      <c r="DX425" s="10"/>
      <c r="DY425" s="10"/>
      <c r="DZ425" s="10"/>
      <c r="EA425" s="10"/>
      <c r="EB425" s="10"/>
      <c r="EC425" s="10"/>
      <c r="ED425" s="10"/>
      <c r="EE425" s="10"/>
      <c r="EJ425" s="10"/>
      <c r="EL425" s="10"/>
      <c r="EM425" s="10"/>
      <c r="EN425" s="10"/>
      <c r="EO425" s="10"/>
      <c r="EP425" s="10"/>
      <c r="EQ425" s="10"/>
      <c r="ER425" s="10"/>
      <c r="ES425" s="10"/>
      <c r="ET425" s="10"/>
      <c r="EU425" s="10"/>
      <c r="EV425" s="10"/>
      <c r="EW425" s="10"/>
      <c r="EX425" s="10"/>
      <c r="EZ425" s="10"/>
      <c r="FJ425" s="10"/>
      <c r="FK425" s="10"/>
      <c r="FQ425" s="10"/>
      <c r="FS425" s="10"/>
      <c r="FV425" s="10"/>
      <c r="FW425" s="10"/>
      <c r="FX425" s="10"/>
      <c r="FY425" s="10"/>
      <c r="GE425" s="10"/>
      <c r="GP425" s="10"/>
      <c r="GR425" s="10"/>
      <c r="GV425" s="10"/>
      <c r="GW425" s="10"/>
      <c r="GX425" s="10"/>
      <c r="GY425" s="10"/>
      <c r="HB425" s="10"/>
      <c r="HC425" s="10"/>
      <c r="HD425" s="10"/>
      <c r="HE425" s="10"/>
      <c r="HF425" s="10"/>
      <c r="HG425" s="10"/>
      <c r="HH425" s="10"/>
      <c r="HK425" s="10"/>
      <c r="HL425" s="10"/>
    </row>
    <row r="426" spans="33:220" x14ac:dyDescent="0.2">
      <c r="AG426" s="10"/>
      <c r="AH426" s="10"/>
      <c r="AI426" s="10"/>
      <c r="AJ426" s="10"/>
      <c r="AL426" s="10"/>
      <c r="AM426" s="10"/>
      <c r="AN426" s="11"/>
      <c r="AO426" s="11"/>
      <c r="AQ426" s="10"/>
      <c r="AR426" s="10"/>
      <c r="AS426" s="10"/>
      <c r="AT426" s="10"/>
      <c r="AU426" s="10"/>
      <c r="AW426" s="10"/>
      <c r="AX426" s="10"/>
      <c r="AY426" s="10"/>
      <c r="BC426" s="10"/>
      <c r="BD426" s="10"/>
      <c r="BP426" s="10"/>
      <c r="BR426" s="10"/>
      <c r="BS426" s="10"/>
      <c r="BT426" s="10"/>
      <c r="CK426" s="10"/>
      <c r="CL426" s="10"/>
      <c r="CM426" s="10"/>
      <c r="CN426" s="10"/>
      <c r="CO426" s="10"/>
      <c r="CP426" s="10"/>
      <c r="DJ426" s="10"/>
      <c r="DK426" s="10"/>
      <c r="DL426" s="10"/>
      <c r="DM426" s="10"/>
      <c r="DN426" s="10"/>
      <c r="DO426" s="10"/>
      <c r="DQ426" s="10"/>
      <c r="DR426" s="10"/>
      <c r="DS426" s="10"/>
      <c r="DT426" s="10"/>
      <c r="DU426" s="10"/>
      <c r="DV426" s="10"/>
      <c r="DW426" s="10"/>
      <c r="DX426" s="10"/>
      <c r="DY426" s="10"/>
      <c r="DZ426" s="10"/>
      <c r="EA426" s="10"/>
      <c r="EB426" s="10"/>
      <c r="EC426" s="10"/>
      <c r="ED426" s="10"/>
      <c r="EE426" s="10"/>
      <c r="EJ426" s="10"/>
      <c r="EL426" s="10"/>
      <c r="EM426" s="10"/>
      <c r="EN426" s="10"/>
      <c r="EO426" s="10"/>
      <c r="EP426" s="10"/>
      <c r="EQ426" s="10"/>
      <c r="ER426" s="10"/>
      <c r="ES426" s="10"/>
      <c r="ET426" s="10"/>
      <c r="EU426" s="10"/>
      <c r="EV426" s="10"/>
      <c r="EW426" s="10"/>
      <c r="EX426" s="10"/>
      <c r="EZ426" s="10"/>
      <c r="FJ426" s="10"/>
      <c r="FK426" s="10"/>
      <c r="FQ426" s="10"/>
      <c r="FS426" s="10"/>
      <c r="FV426" s="10"/>
      <c r="FW426" s="10"/>
      <c r="FX426" s="10"/>
      <c r="FY426" s="10"/>
      <c r="GE426" s="10"/>
      <c r="GP426" s="10"/>
      <c r="GR426" s="10"/>
      <c r="GV426" s="10"/>
      <c r="GW426" s="10"/>
      <c r="GX426" s="10"/>
      <c r="GY426" s="10"/>
      <c r="HB426" s="10"/>
      <c r="HC426" s="10"/>
      <c r="HD426" s="10"/>
      <c r="HE426" s="10"/>
      <c r="HF426" s="10"/>
      <c r="HG426" s="10"/>
      <c r="HH426" s="10"/>
      <c r="HK426" s="10"/>
      <c r="HL426" s="10"/>
    </row>
    <row r="427" spans="33:220" x14ac:dyDescent="0.2">
      <c r="AG427" s="10"/>
      <c r="AH427" s="10"/>
      <c r="AI427" s="10"/>
      <c r="AJ427" s="10"/>
      <c r="AL427" s="10"/>
      <c r="AM427" s="10"/>
      <c r="AN427" s="11"/>
      <c r="AO427" s="11"/>
      <c r="AQ427" s="10"/>
      <c r="AR427" s="10"/>
      <c r="AS427" s="10"/>
      <c r="AT427" s="10"/>
      <c r="AU427" s="10"/>
      <c r="AW427" s="10"/>
      <c r="AX427" s="10"/>
      <c r="AY427" s="10"/>
      <c r="BC427" s="10"/>
      <c r="BD427" s="10"/>
      <c r="BP427" s="10"/>
      <c r="BR427" s="10"/>
      <c r="BS427" s="10"/>
      <c r="BT427" s="10"/>
      <c r="CK427" s="10"/>
      <c r="CL427" s="10"/>
      <c r="CM427" s="10"/>
      <c r="CN427" s="10"/>
      <c r="CO427" s="10"/>
      <c r="CP427" s="10"/>
      <c r="DJ427" s="10"/>
      <c r="DK427" s="10"/>
      <c r="DL427" s="10"/>
      <c r="DM427" s="10"/>
      <c r="DN427" s="10"/>
      <c r="DO427" s="10"/>
      <c r="DQ427" s="10"/>
      <c r="DR427" s="10"/>
      <c r="DS427" s="10"/>
      <c r="DT427" s="10"/>
      <c r="DU427" s="10"/>
      <c r="DV427" s="10"/>
      <c r="DW427" s="10"/>
      <c r="DX427" s="10"/>
      <c r="DY427" s="10"/>
      <c r="DZ427" s="10"/>
      <c r="EA427" s="10"/>
      <c r="EB427" s="10"/>
      <c r="EC427" s="10"/>
      <c r="ED427" s="10"/>
      <c r="EE427" s="10"/>
      <c r="EJ427" s="10"/>
      <c r="EL427" s="10"/>
      <c r="EM427" s="10"/>
      <c r="EN427" s="10"/>
      <c r="EO427" s="10"/>
      <c r="EP427" s="10"/>
      <c r="EQ427" s="10"/>
      <c r="ER427" s="10"/>
      <c r="ES427" s="10"/>
      <c r="ET427" s="10"/>
      <c r="EU427" s="10"/>
      <c r="EV427" s="10"/>
      <c r="EW427" s="10"/>
      <c r="EX427" s="10"/>
      <c r="EZ427" s="10"/>
      <c r="FJ427" s="10"/>
      <c r="FK427" s="10"/>
      <c r="FQ427" s="10"/>
      <c r="FS427" s="10"/>
      <c r="FV427" s="10"/>
      <c r="FW427" s="10"/>
      <c r="FX427" s="10"/>
      <c r="FY427" s="10"/>
      <c r="GE427" s="10"/>
      <c r="GP427" s="10"/>
      <c r="GR427" s="10"/>
      <c r="GV427" s="10"/>
      <c r="GW427" s="10"/>
      <c r="GX427" s="10"/>
      <c r="GY427" s="10"/>
      <c r="HB427" s="10"/>
      <c r="HC427" s="10"/>
      <c r="HD427" s="10"/>
      <c r="HE427" s="10"/>
      <c r="HF427" s="10"/>
      <c r="HG427" s="10"/>
      <c r="HH427" s="10"/>
      <c r="HK427" s="10"/>
      <c r="HL427" s="10"/>
    </row>
    <row r="428" spans="33:220" x14ac:dyDescent="0.2">
      <c r="AG428" s="10"/>
      <c r="AH428" s="10"/>
      <c r="AI428" s="10"/>
      <c r="AJ428" s="10"/>
      <c r="AL428" s="10"/>
      <c r="AM428" s="10"/>
      <c r="AN428" s="11"/>
      <c r="AO428" s="11"/>
      <c r="AQ428" s="10"/>
      <c r="AR428" s="10"/>
      <c r="AS428" s="10"/>
      <c r="AT428" s="10"/>
      <c r="AU428" s="10"/>
      <c r="AW428" s="10"/>
      <c r="AX428" s="10"/>
      <c r="AY428" s="10"/>
      <c r="BC428" s="10"/>
      <c r="BD428" s="10"/>
      <c r="BP428" s="10"/>
      <c r="BR428" s="10"/>
      <c r="BS428" s="10"/>
      <c r="BT428" s="10"/>
      <c r="CK428" s="10"/>
      <c r="CL428" s="10"/>
      <c r="CM428" s="10"/>
      <c r="CN428" s="10"/>
      <c r="CO428" s="10"/>
      <c r="CP428" s="10"/>
      <c r="DJ428" s="10"/>
      <c r="DK428" s="10"/>
      <c r="DL428" s="10"/>
      <c r="DM428" s="10"/>
      <c r="DN428" s="10"/>
      <c r="DO428" s="10"/>
      <c r="DQ428" s="10"/>
      <c r="DR428" s="10"/>
      <c r="DS428" s="10"/>
      <c r="DT428" s="10"/>
      <c r="DU428" s="10"/>
      <c r="DV428" s="10"/>
      <c r="DW428" s="10"/>
      <c r="DX428" s="10"/>
      <c r="DY428" s="10"/>
      <c r="DZ428" s="10"/>
      <c r="EA428" s="10"/>
      <c r="EB428" s="10"/>
      <c r="EC428" s="10"/>
      <c r="ED428" s="10"/>
      <c r="EE428" s="10"/>
      <c r="EJ428" s="10"/>
      <c r="EL428" s="10"/>
      <c r="EM428" s="10"/>
      <c r="EN428" s="10"/>
      <c r="EO428" s="10"/>
      <c r="EP428" s="10"/>
      <c r="EQ428" s="10"/>
      <c r="ER428" s="10"/>
      <c r="ES428" s="10"/>
      <c r="ET428" s="10"/>
      <c r="EU428" s="10"/>
      <c r="EV428" s="10"/>
      <c r="EW428" s="10"/>
      <c r="EX428" s="10"/>
      <c r="EZ428" s="10"/>
      <c r="FJ428" s="10"/>
      <c r="FK428" s="10"/>
      <c r="FQ428" s="10"/>
      <c r="FS428" s="10"/>
      <c r="FV428" s="10"/>
      <c r="FW428" s="10"/>
      <c r="FX428" s="10"/>
      <c r="FY428" s="10"/>
      <c r="GE428" s="10"/>
      <c r="GP428" s="10"/>
      <c r="GR428" s="10"/>
      <c r="GV428" s="10"/>
      <c r="GW428" s="10"/>
      <c r="GX428" s="10"/>
      <c r="GY428" s="10"/>
      <c r="HB428" s="10"/>
      <c r="HC428" s="10"/>
      <c r="HD428" s="10"/>
      <c r="HE428" s="10"/>
      <c r="HF428" s="10"/>
      <c r="HG428" s="10"/>
      <c r="HH428" s="10"/>
      <c r="HK428" s="10"/>
      <c r="HL428" s="10"/>
    </row>
    <row r="429" spans="33:220" x14ac:dyDescent="0.2">
      <c r="AG429" s="10"/>
      <c r="AH429" s="10"/>
      <c r="AI429" s="10"/>
      <c r="AJ429" s="10"/>
      <c r="AL429" s="10"/>
      <c r="AM429" s="10"/>
      <c r="AN429" s="11"/>
      <c r="AO429" s="11"/>
      <c r="AQ429" s="10"/>
      <c r="AR429" s="10"/>
      <c r="AS429" s="10"/>
      <c r="AT429" s="10"/>
      <c r="AU429" s="10"/>
      <c r="AW429" s="10"/>
      <c r="AX429" s="10"/>
      <c r="AY429" s="10"/>
      <c r="BC429" s="10"/>
      <c r="BD429" s="10"/>
      <c r="BP429" s="10"/>
      <c r="BR429" s="10"/>
      <c r="BS429" s="10"/>
      <c r="BT429" s="10"/>
      <c r="CK429" s="10"/>
      <c r="CL429" s="10"/>
      <c r="CM429" s="10"/>
      <c r="CN429" s="10"/>
      <c r="CO429" s="10"/>
      <c r="CP429" s="10"/>
      <c r="DJ429" s="10"/>
      <c r="DK429" s="10"/>
      <c r="DL429" s="10"/>
      <c r="DM429" s="10"/>
      <c r="DN429" s="10"/>
      <c r="DO429" s="10"/>
      <c r="DQ429" s="10"/>
      <c r="DR429" s="10"/>
      <c r="DS429" s="10"/>
      <c r="DT429" s="10"/>
      <c r="DU429" s="10"/>
      <c r="DV429" s="10"/>
      <c r="DW429" s="10"/>
      <c r="DX429" s="10"/>
      <c r="DY429" s="10"/>
      <c r="DZ429" s="10"/>
      <c r="EA429" s="10"/>
      <c r="EB429" s="10"/>
      <c r="EC429" s="10"/>
      <c r="ED429" s="10"/>
      <c r="EE429" s="10"/>
      <c r="EJ429" s="10"/>
      <c r="EL429" s="10"/>
      <c r="EM429" s="10"/>
      <c r="EN429" s="10"/>
      <c r="EO429" s="10"/>
      <c r="EP429" s="10"/>
      <c r="EQ429" s="10"/>
      <c r="ER429" s="10"/>
      <c r="ES429" s="10"/>
      <c r="ET429" s="10"/>
      <c r="EU429" s="10"/>
      <c r="EV429" s="10"/>
      <c r="EW429" s="10"/>
      <c r="EX429" s="10"/>
      <c r="EZ429" s="10"/>
      <c r="FJ429" s="10"/>
      <c r="FK429" s="10"/>
      <c r="FQ429" s="10"/>
      <c r="FS429" s="10"/>
      <c r="FV429" s="10"/>
      <c r="FW429" s="10"/>
      <c r="FX429" s="10"/>
      <c r="FY429" s="10"/>
      <c r="GE429" s="10"/>
      <c r="GP429" s="10"/>
      <c r="GR429" s="10"/>
      <c r="GV429" s="10"/>
      <c r="GW429" s="10"/>
      <c r="GX429" s="10"/>
      <c r="GY429" s="10"/>
      <c r="HB429" s="10"/>
      <c r="HC429" s="10"/>
      <c r="HD429" s="10"/>
      <c r="HE429" s="10"/>
      <c r="HF429" s="10"/>
      <c r="HG429" s="10"/>
      <c r="HH429" s="10"/>
      <c r="HK429" s="10"/>
      <c r="HL429" s="10"/>
    </row>
    <row r="430" spans="33:220" x14ac:dyDescent="0.2">
      <c r="AG430" s="10"/>
      <c r="AH430" s="10"/>
      <c r="AI430" s="10"/>
      <c r="AJ430" s="10"/>
      <c r="AL430" s="10"/>
      <c r="AM430" s="10"/>
      <c r="AN430" s="11"/>
      <c r="AO430" s="11"/>
      <c r="AQ430" s="10"/>
      <c r="AR430" s="10"/>
      <c r="AS430" s="10"/>
      <c r="AT430" s="10"/>
      <c r="AU430" s="10"/>
      <c r="AW430" s="10"/>
      <c r="AX430" s="10"/>
      <c r="AY430" s="10"/>
      <c r="BC430" s="10"/>
      <c r="BD430" s="10"/>
      <c r="BP430" s="10"/>
      <c r="BR430" s="10"/>
      <c r="BS430" s="10"/>
      <c r="BT430" s="10"/>
      <c r="CK430" s="10"/>
      <c r="CL430" s="10"/>
      <c r="CM430" s="10"/>
      <c r="CN430" s="10"/>
      <c r="CO430" s="10"/>
      <c r="CP430" s="10"/>
      <c r="DJ430" s="10"/>
      <c r="DK430" s="10"/>
      <c r="DL430" s="10"/>
      <c r="DM430" s="10"/>
      <c r="DN430" s="10"/>
      <c r="DO430" s="10"/>
      <c r="DQ430" s="10"/>
      <c r="DR430" s="10"/>
      <c r="DS430" s="10"/>
      <c r="DT430" s="10"/>
      <c r="DU430" s="10"/>
      <c r="DV430" s="10"/>
      <c r="DW430" s="10"/>
      <c r="DX430" s="10"/>
      <c r="DY430" s="10"/>
      <c r="DZ430" s="10"/>
      <c r="EA430" s="10"/>
      <c r="EB430" s="10"/>
      <c r="EC430" s="10"/>
      <c r="ED430" s="10"/>
      <c r="EE430" s="10"/>
      <c r="EJ430" s="10"/>
      <c r="EL430" s="10"/>
      <c r="EM430" s="10"/>
      <c r="EN430" s="10"/>
      <c r="EO430" s="10"/>
      <c r="EP430" s="10"/>
      <c r="EQ430" s="10"/>
      <c r="ER430" s="10"/>
      <c r="ES430" s="10"/>
      <c r="ET430" s="10"/>
      <c r="EU430" s="10"/>
      <c r="EV430" s="10"/>
      <c r="EW430" s="10"/>
      <c r="EX430" s="10"/>
      <c r="EZ430" s="10"/>
      <c r="FJ430" s="10"/>
      <c r="FK430" s="10"/>
      <c r="FQ430" s="10"/>
      <c r="FS430" s="10"/>
      <c r="FV430" s="10"/>
      <c r="FW430" s="10"/>
      <c r="FX430" s="10"/>
      <c r="FY430" s="10"/>
      <c r="GE430" s="10"/>
      <c r="GP430" s="10"/>
      <c r="GR430" s="10"/>
      <c r="GV430" s="10"/>
      <c r="GW430" s="10"/>
      <c r="GX430" s="10"/>
      <c r="GY430" s="10"/>
      <c r="HB430" s="10"/>
      <c r="HC430" s="10"/>
      <c r="HD430" s="10"/>
      <c r="HE430" s="10"/>
      <c r="HF430" s="10"/>
      <c r="HG430" s="10"/>
      <c r="HH430" s="10"/>
      <c r="HK430" s="10"/>
      <c r="HL430" s="10"/>
    </row>
    <row r="431" spans="33:220" x14ac:dyDescent="0.2">
      <c r="AG431" s="10"/>
      <c r="AH431" s="10"/>
      <c r="AI431" s="10"/>
      <c r="AJ431" s="10"/>
      <c r="AL431" s="10"/>
      <c r="AM431" s="10"/>
      <c r="AN431" s="11"/>
      <c r="AO431" s="11"/>
      <c r="AQ431" s="10"/>
      <c r="AR431" s="10"/>
      <c r="AS431" s="10"/>
      <c r="AT431" s="10"/>
      <c r="AU431" s="10"/>
      <c r="AW431" s="10"/>
      <c r="AX431" s="10"/>
      <c r="AY431" s="10"/>
      <c r="BC431" s="10"/>
      <c r="BD431" s="10"/>
      <c r="BP431" s="10"/>
      <c r="BR431" s="10"/>
      <c r="BS431" s="10"/>
      <c r="BT431" s="10"/>
      <c r="CK431" s="10"/>
      <c r="CL431" s="10"/>
      <c r="CM431" s="10"/>
      <c r="CN431" s="10"/>
      <c r="CO431" s="10"/>
      <c r="CP431" s="10"/>
      <c r="DJ431" s="10"/>
      <c r="DK431" s="10"/>
      <c r="DL431" s="10"/>
      <c r="DM431" s="10"/>
      <c r="DN431" s="10"/>
      <c r="DO431" s="10"/>
      <c r="DQ431" s="10"/>
      <c r="DR431" s="10"/>
      <c r="DS431" s="10"/>
      <c r="DT431" s="10"/>
      <c r="DU431" s="10"/>
      <c r="DV431" s="10"/>
      <c r="DW431" s="10"/>
      <c r="DX431" s="10"/>
      <c r="DY431" s="10"/>
      <c r="DZ431" s="10"/>
      <c r="EA431" s="10"/>
      <c r="EB431" s="10"/>
      <c r="EC431" s="10"/>
      <c r="ED431" s="10"/>
      <c r="EE431" s="10"/>
      <c r="EJ431" s="10"/>
      <c r="EL431" s="10"/>
      <c r="EM431" s="10"/>
      <c r="EN431" s="10"/>
      <c r="EO431" s="10"/>
      <c r="EP431" s="10"/>
      <c r="EQ431" s="10"/>
      <c r="ER431" s="10"/>
      <c r="ES431" s="10"/>
      <c r="ET431" s="10"/>
      <c r="EU431" s="10"/>
      <c r="EV431" s="10"/>
      <c r="EW431" s="10"/>
      <c r="EX431" s="10"/>
      <c r="EZ431" s="10"/>
      <c r="FJ431" s="10"/>
      <c r="FK431" s="10"/>
      <c r="FQ431" s="10"/>
      <c r="FS431" s="10"/>
      <c r="FV431" s="10"/>
      <c r="FW431" s="10"/>
      <c r="FX431" s="10"/>
      <c r="FY431" s="10"/>
      <c r="GE431" s="10"/>
      <c r="GP431" s="10"/>
      <c r="GR431" s="10"/>
      <c r="GV431" s="10"/>
      <c r="GW431" s="10"/>
      <c r="GX431" s="10"/>
      <c r="GY431" s="10"/>
      <c r="HB431" s="10"/>
      <c r="HC431" s="10"/>
      <c r="HD431" s="10"/>
      <c r="HE431" s="10"/>
      <c r="HF431" s="10"/>
      <c r="HG431" s="10"/>
      <c r="HH431" s="10"/>
      <c r="HK431" s="10"/>
      <c r="HL431" s="10"/>
    </row>
    <row r="432" spans="33:220" x14ac:dyDescent="0.2">
      <c r="AG432" s="10"/>
      <c r="AH432" s="10"/>
      <c r="AI432" s="10"/>
      <c r="AJ432" s="10"/>
      <c r="AL432" s="10"/>
      <c r="AM432" s="10"/>
      <c r="AN432" s="11"/>
      <c r="AO432" s="11"/>
      <c r="AQ432" s="10"/>
      <c r="AR432" s="10"/>
      <c r="AS432" s="10"/>
      <c r="AT432" s="10"/>
      <c r="AU432" s="10"/>
      <c r="AW432" s="10"/>
      <c r="AX432" s="10"/>
      <c r="AY432" s="10"/>
      <c r="BC432" s="10"/>
      <c r="BD432" s="10"/>
      <c r="BP432" s="10"/>
      <c r="BR432" s="10"/>
      <c r="BS432" s="10"/>
      <c r="BT432" s="10"/>
      <c r="CK432" s="10"/>
      <c r="CL432" s="10"/>
      <c r="CM432" s="10"/>
      <c r="CN432" s="10"/>
      <c r="CO432" s="10"/>
      <c r="CP432" s="10"/>
      <c r="DJ432" s="10"/>
      <c r="DK432" s="10"/>
      <c r="DL432" s="10"/>
      <c r="DM432" s="10"/>
      <c r="DN432" s="10"/>
      <c r="DO432" s="10"/>
      <c r="DQ432" s="10"/>
      <c r="DR432" s="10"/>
      <c r="DS432" s="10"/>
      <c r="DT432" s="10"/>
      <c r="DU432" s="10"/>
      <c r="DV432" s="10"/>
      <c r="DW432" s="10"/>
      <c r="DX432" s="10"/>
      <c r="DY432" s="10"/>
      <c r="DZ432" s="10"/>
      <c r="EA432" s="10"/>
      <c r="EB432" s="10"/>
      <c r="EC432" s="10"/>
      <c r="ED432" s="10"/>
      <c r="EE432" s="10"/>
      <c r="EJ432" s="10"/>
      <c r="EL432" s="10"/>
      <c r="EM432" s="10"/>
      <c r="EN432" s="10"/>
      <c r="EO432" s="10"/>
      <c r="EP432" s="10"/>
      <c r="EQ432" s="10"/>
      <c r="ER432" s="10"/>
      <c r="ES432" s="10"/>
      <c r="ET432" s="10"/>
      <c r="EU432" s="10"/>
      <c r="EV432" s="10"/>
      <c r="EW432" s="10"/>
      <c r="EX432" s="10"/>
      <c r="EZ432" s="10"/>
      <c r="FJ432" s="10"/>
      <c r="FK432" s="10"/>
      <c r="FQ432" s="10"/>
      <c r="FS432" s="10"/>
      <c r="FV432" s="10"/>
      <c r="FW432" s="10"/>
      <c r="FX432" s="10"/>
      <c r="FY432" s="10"/>
      <c r="GE432" s="10"/>
      <c r="GP432" s="10"/>
      <c r="GR432" s="10"/>
      <c r="GV432" s="10"/>
      <c r="GW432" s="10"/>
      <c r="GX432" s="10"/>
      <c r="GY432" s="10"/>
      <c r="HB432" s="10"/>
      <c r="HC432" s="10"/>
      <c r="HD432" s="10"/>
      <c r="HE432" s="10"/>
      <c r="HF432" s="10"/>
      <c r="HG432" s="10"/>
      <c r="HH432" s="10"/>
      <c r="HK432" s="10"/>
      <c r="HL432" s="10"/>
    </row>
    <row r="433" spans="33:220" x14ac:dyDescent="0.2">
      <c r="AG433" s="10"/>
      <c r="AH433" s="10"/>
      <c r="AI433" s="10"/>
      <c r="AJ433" s="10"/>
      <c r="AL433" s="10"/>
      <c r="AM433" s="10"/>
      <c r="AN433" s="11"/>
      <c r="AO433" s="11"/>
      <c r="AQ433" s="10"/>
      <c r="AR433" s="10"/>
      <c r="AS433" s="10"/>
      <c r="AT433" s="10"/>
      <c r="AU433" s="10"/>
      <c r="AW433" s="10"/>
      <c r="AX433" s="10"/>
      <c r="AY433" s="10"/>
      <c r="BC433" s="10"/>
      <c r="BD433" s="10"/>
      <c r="BP433" s="10"/>
      <c r="BR433" s="10"/>
      <c r="BS433" s="10"/>
      <c r="BT433" s="10"/>
      <c r="CK433" s="10"/>
      <c r="CL433" s="10"/>
      <c r="CM433" s="10"/>
      <c r="CN433" s="10"/>
      <c r="CO433" s="10"/>
      <c r="CP433" s="10"/>
      <c r="DJ433" s="10"/>
      <c r="DK433" s="10"/>
      <c r="DL433" s="10"/>
      <c r="DM433" s="10"/>
      <c r="DN433" s="10"/>
      <c r="DO433" s="10"/>
      <c r="DQ433" s="10"/>
      <c r="DR433" s="10"/>
      <c r="DS433" s="10"/>
      <c r="DT433" s="10"/>
      <c r="DU433" s="10"/>
      <c r="DV433" s="10"/>
      <c r="DW433" s="10"/>
      <c r="DX433" s="10"/>
      <c r="DY433" s="10"/>
      <c r="DZ433" s="10"/>
      <c r="EA433" s="10"/>
      <c r="EB433" s="10"/>
      <c r="EC433" s="10"/>
      <c r="ED433" s="10"/>
      <c r="EE433" s="10"/>
      <c r="EJ433" s="10"/>
      <c r="EL433" s="10"/>
      <c r="EM433" s="10"/>
      <c r="EN433" s="10"/>
      <c r="EO433" s="10"/>
      <c r="EP433" s="10"/>
      <c r="EQ433" s="10"/>
      <c r="ER433" s="10"/>
      <c r="ES433" s="10"/>
      <c r="ET433" s="10"/>
      <c r="EU433" s="10"/>
      <c r="EV433" s="10"/>
      <c r="EW433" s="10"/>
      <c r="EX433" s="10"/>
      <c r="EZ433" s="10"/>
      <c r="FJ433" s="10"/>
      <c r="FK433" s="10"/>
      <c r="FQ433" s="10"/>
      <c r="FS433" s="10"/>
      <c r="FV433" s="10"/>
      <c r="FW433" s="10"/>
      <c r="FX433" s="10"/>
      <c r="FY433" s="10"/>
      <c r="GE433" s="10"/>
      <c r="GP433" s="10"/>
      <c r="GR433" s="10"/>
      <c r="GV433" s="10"/>
      <c r="GW433" s="10"/>
      <c r="GX433" s="10"/>
      <c r="GY433" s="10"/>
      <c r="HB433" s="10"/>
      <c r="HC433" s="10"/>
      <c r="HD433" s="10"/>
      <c r="HE433" s="10"/>
      <c r="HF433" s="10"/>
      <c r="HG433" s="10"/>
      <c r="HH433" s="10"/>
      <c r="HK433" s="10"/>
      <c r="HL433" s="10"/>
    </row>
    <row r="434" spans="33:220" x14ac:dyDescent="0.2">
      <c r="AG434" s="10"/>
      <c r="AH434" s="10"/>
      <c r="AI434" s="10"/>
      <c r="AJ434" s="10"/>
      <c r="AL434" s="10"/>
      <c r="AM434" s="10"/>
      <c r="AN434" s="11"/>
      <c r="AO434" s="11"/>
      <c r="AQ434" s="10"/>
      <c r="AR434" s="10"/>
      <c r="AS434" s="10"/>
      <c r="AT434" s="10"/>
      <c r="AU434" s="10"/>
      <c r="AW434" s="10"/>
      <c r="AX434" s="10"/>
      <c r="AY434" s="10"/>
      <c r="BC434" s="10"/>
      <c r="BD434" s="10"/>
      <c r="BP434" s="10"/>
      <c r="BR434" s="10"/>
      <c r="BS434" s="10"/>
      <c r="BT434" s="10"/>
      <c r="CK434" s="10"/>
      <c r="CL434" s="10"/>
      <c r="CM434" s="10"/>
      <c r="CN434" s="10"/>
      <c r="CO434" s="10"/>
      <c r="CP434" s="10"/>
      <c r="DJ434" s="10"/>
      <c r="DK434" s="10"/>
      <c r="DL434" s="10"/>
      <c r="DM434" s="10"/>
      <c r="DN434" s="10"/>
      <c r="DO434" s="10"/>
      <c r="DQ434" s="10"/>
      <c r="DR434" s="10"/>
      <c r="DS434" s="10"/>
      <c r="DT434" s="10"/>
      <c r="DU434" s="10"/>
      <c r="DV434" s="10"/>
      <c r="DW434" s="10"/>
      <c r="DX434" s="10"/>
      <c r="DY434" s="10"/>
      <c r="DZ434" s="10"/>
      <c r="EA434" s="10"/>
      <c r="EB434" s="10"/>
      <c r="EC434" s="10"/>
      <c r="ED434" s="10"/>
      <c r="EE434" s="10"/>
      <c r="EJ434" s="10"/>
      <c r="EL434" s="10"/>
      <c r="EM434" s="10"/>
      <c r="EN434" s="10"/>
      <c r="EO434" s="10"/>
      <c r="EP434" s="10"/>
      <c r="EQ434" s="10"/>
      <c r="ER434" s="10"/>
      <c r="ES434" s="10"/>
      <c r="ET434" s="10"/>
      <c r="EU434" s="10"/>
      <c r="EV434" s="10"/>
      <c r="EW434" s="10"/>
      <c r="EX434" s="10"/>
      <c r="EZ434" s="10"/>
      <c r="FJ434" s="10"/>
      <c r="FK434" s="10"/>
      <c r="FQ434" s="10"/>
      <c r="FS434" s="10"/>
      <c r="FV434" s="10"/>
      <c r="FW434" s="10"/>
      <c r="FX434" s="10"/>
      <c r="FY434" s="10"/>
      <c r="GE434" s="10"/>
      <c r="GP434" s="10"/>
      <c r="GR434" s="10"/>
      <c r="GV434" s="10"/>
      <c r="GW434" s="10"/>
      <c r="GX434" s="10"/>
      <c r="GY434" s="10"/>
      <c r="HB434" s="10"/>
      <c r="HC434" s="10"/>
      <c r="HD434" s="10"/>
      <c r="HE434" s="10"/>
      <c r="HF434" s="10"/>
      <c r="HG434" s="10"/>
      <c r="HH434" s="10"/>
      <c r="HK434" s="10"/>
      <c r="HL434" s="10"/>
    </row>
    <row r="435" spans="33:220" x14ac:dyDescent="0.2">
      <c r="AG435" s="10"/>
      <c r="AH435" s="10"/>
      <c r="AI435" s="10"/>
      <c r="AJ435" s="10"/>
      <c r="AL435" s="10"/>
      <c r="AM435" s="10"/>
      <c r="AN435" s="11"/>
      <c r="AO435" s="11"/>
      <c r="AQ435" s="10"/>
      <c r="AR435" s="10"/>
      <c r="AS435" s="10"/>
      <c r="AT435" s="10"/>
      <c r="AU435" s="10"/>
      <c r="AW435" s="10"/>
      <c r="AX435" s="10"/>
      <c r="AY435" s="10"/>
      <c r="BC435" s="10"/>
      <c r="BD435" s="10"/>
      <c r="BP435" s="10"/>
      <c r="BR435" s="10"/>
      <c r="BS435" s="10"/>
      <c r="BT435" s="10"/>
      <c r="CK435" s="10"/>
      <c r="CL435" s="10"/>
      <c r="CM435" s="10"/>
      <c r="CN435" s="10"/>
      <c r="CO435" s="10"/>
      <c r="CP435" s="10"/>
      <c r="DJ435" s="10"/>
      <c r="DK435" s="10"/>
      <c r="DL435" s="10"/>
      <c r="DM435" s="10"/>
      <c r="DN435" s="10"/>
      <c r="DO435" s="10"/>
      <c r="DQ435" s="10"/>
      <c r="DR435" s="10"/>
      <c r="DS435" s="10"/>
      <c r="DT435" s="10"/>
      <c r="DU435" s="10"/>
      <c r="DV435" s="10"/>
      <c r="DW435" s="10"/>
      <c r="DX435" s="10"/>
      <c r="DY435" s="10"/>
      <c r="DZ435" s="10"/>
      <c r="EA435" s="10"/>
      <c r="EB435" s="10"/>
      <c r="EC435" s="10"/>
      <c r="ED435" s="10"/>
      <c r="EE435" s="10"/>
      <c r="EJ435" s="10"/>
      <c r="EL435" s="10"/>
      <c r="EM435" s="10"/>
      <c r="EN435" s="10"/>
      <c r="EO435" s="10"/>
      <c r="EP435" s="10"/>
      <c r="EQ435" s="10"/>
      <c r="ER435" s="10"/>
      <c r="ES435" s="10"/>
      <c r="ET435" s="10"/>
      <c r="EU435" s="10"/>
      <c r="EV435" s="10"/>
      <c r="EW435" s="10"/>
      <c r="EX435" s="10"/>
      <c r="EZ435" s="10"/>
      <c r="FJ435" s="10"/>
      <c r="FK435" s="10"/>
      <c r="FQ435" s="10"/>
      <c r="FS435" s="10"/>
      <c r="FV435" s="10"/>
      <c r="FW435" s="10"/>
      <c r="FX435" s="10"/>
      <c r="FY435" s="10"/>
      <c r="GE435" s="10"/>
      <c r="GP435" s="10"/>
      <c r="GR435" s="10"/>
      <c r="GV435" s="10"/>
      <c r="GW435" s="10"/>
      <c r="GX435" s="10"/>
      <c r="GY435" s="10"/>
      <c r="HB435" s="10"/>
      <c r="HC435" s="10"/>
      <c r="HD435" s="10"/>
      <c r="HE435" s="10"/>
      <c r="HF435" s="10"/>
      <c r="HG435" s="10"/>
      <c r="HH435" s="10"/>
      <c r="HK435" s="10"/>
      <c r="HL435" s="10"/>
    </row>
    <row r="436" spans="33:220" x14ac:dyDescent="0.2">
      <c r="AG436" s="10"/>
      <c r="AH436" s="10"/>
      <c r="AI436" s="10"/>
      <c r="AJ436" s="10"/>
      <c r="AL436" s="10"/>
      <c r="AM436" s="10"/>
      <c r="AN436" s="11"/>
      <c r="AO436" s="11"/>
      <c r="AQ436" s="10"/>
      <c r="AR436" s="10"/>
      <c r="AS436" s="10"/>
      <c r="AT436" s="10"/>
      <c r="AU436" s="10"/>
      <c r="AW436" s="10"/>
      <c r="AX436" s="10"/>
      <c r="AY436" s="10"/>
      <c r="BC436" s="10"/>
      <c r="BD436" s="10"/>
      <c r="BP436" s="10"/>
      <c r="BR436" s="10"/>
      <c r="BS436" s="10"/>
      <c r="BT436" s="10"/>
      <c r="CK436" s="10"/>
      <c r="CL436" s="10"/>
      <c r="CM436" s="10"/>
      <c r="CN436" s="10"/>
      <c r="CO436" s="10"/>
      <c r="CP436" s="10"/>
      <c r="DJ436" s="10"/>
      <c r="DK436" s="10"/>
      <c r="DL436" s="10"/>
      <c r="DM436" s="10"/>
      <c r="DN436" s="10"/>
      <c r="DO436" s="10"/>
      <c r="DQ436" s="10"/>
      <c r="DR436" s="10"/>
      <c r="DS436" s="10"/>
      <c r="DT436" s="10"/>
      <c r="DU436" s="10"/>
      <c r="DV436" s="10"/>
      <c r="DW436" s="10"/>
      <c r="DX436" s="10"/>
      <c r="DY436" s="10"/>
      <c r="DZ436" s="10"/>
      <c r="EA436" s="10"/>
      <c r="EB436" s="10"/>
      <c r="EC436" s="10"/>
      <c r="ED436" s="10"/>
      <c r="EE436" s="10"/>
      <c r="EJ436" s="10"/>
      <c r="EL436" s="10"/>
      <c r="EM436" s="10"/>
      <c r="EN436" s="10"/>
      <c r="EO436" s="10"/>
      <c r="EP436" s="10"/>
      <c r="EQ436" s="10"/>
      <c r="ER436" s="10"/>
      <c r="ES436" s="10"/>
      <c r="ET436" s="10"/>
      <c r="EU436" s="10"/>
      <c r="EV436" s="10"/>
      <c r="EW436" s="10"/>
      <c r="EX436" s="10"/>
      <c r="EZ436" s="10"/>
      <c r="FJ436" s="10"/>
      <c r="FK436" s="10"/>
      <c r="FQ436" s="10"/>
      <c r="FS436" s="10"/>
      <c r="FV436" s="10"/>
      <c r="FW436" s="10"/>
      <c r="FX436" s="10"/>
      <c r="FY436" s="10"/>
      <c r="GE436" s="10"/>
      <c r="GP436" s="10"/>
      <c r="GR436" s="10"/>
      <c r="GV436" s="10"/>
      <c r="GW436" s="10"/>
      <c r="GX436" s="10"/>
      <c r="GY436" s="10"/>
      <c r="HB436" s="10"/>
      <c r="HC436" s="10"/>
      <c r="HD436" s="10"/>
      <c r="HE436" s="10"/>
      <c r="HF436" s="10"/>
      <c r="HG436" s="10"/>
      <c r="HH436" s="10"/>
      <c r="HK436" s="10"/>
      <c r="HL436" s="10"/>
    </row>
    <row r="437" spans="33:220" x14ac:dyDescent="0.2">
      <c r="AG437" s="10"/>
      <c r="AH437" s="10"/>
      <c r="AI437" s="10"/>
      <c r="AJ437" s="10"/>
      <c r="AL437" s="10"/>
      <c r="AM437" s="10"/>
      <c r="AN437" s="11"/>
      <c r="AO437" s="11"/>
      <c r="AQ437" s="10"/>
      <c r="AR437" s="10"/>
      <c r="AS437" s="10"/>
      <c r="AT437" s="10"/>
      <c r="AU437" s="10"/>
      <c r="AW437" s="10"/>
      <c r="AX437" s="10"/>
      <c r="AY437" s="10"/>
      <c r="BC437" s="10"/>
      <c r="BD437" s="10"/>
      <c r="BP437" s="10"/>
      <c r="BR437" s="10"/>
      <c r="BS437" s="10"/>
      <c r="BT437" s="10"/>
      <c r="CK437" s="10"/>
      <c r="CL437" s="10"/>
      <c r="CM437" s="10"/>
      <c r="CN437" s="10"/>
      <c r="CO437" s="10"/>
      <c r="CP437" s="10"/>
      <c r="DJ437" s="10"/>
      <c r="DK437" s="10"/>
      <c r="DL437" s="10"/>
      <c r="DM437" s="10"/>
      <c r="DN437" s="10"/>
      <c r="DO437" s="10"/>
      <c r="DQ437" s="10"/>
      <c r="DR437" s="10"/>
      <c r="DS437" s="10"/>
      <c r="DT437" s="10"/>
      <c r="DU437" s="10"/>
      <c r="DV437" s="10"/>
      <c r="DW437" s="10"/>
      <c r="DX437" s="10"/>
      <c r="DY437" s="10"/>
      <c r="DZ437" s="10"/>
      <c r="EA437" s="10"/>
      <c r="EB437" s="10"/>
      <c r="EC437" s="10"/>
      <c r="ED437" s="10"/>
      <c r="EE437" s="10"/>
      <c r="EJ437" s="10"/>
      <c r="EL437" s="10"/>
      <c r="EM437" s="10"/>
      <c r="EN437" s="10"/>
      <c r="EO437" s="10"/>
      <c r="EP437" s="10"/>
      <c r="EQ437" s="10"/>
      <c r="ER437" s="10"/>
      <c r="ES437" s="10"/>
      <c r="ET437" s="10"/>
      <c r="EU437" s="10"/>
      <c r="EV437" s="10"/>
      <c r="EW437" s="10"/>
      <c r="EX437" s="10"/>
      <c r="EZ437" s="10"/>
      <c r="FJ437" s="10"/>
      <c r="FK437" s="10"/>
      <c r="FQ437" s="10"/>
      <c r="FS437" s="10"/>
      <c r="FV437" s="10"/>
      <c r="FW437" s="10"/>
      <c r="FX437" s="10"/>
      <c r="FY437" s="10"/>
      <c r="GE437" s="10"/>
      <c r="GP437" s="10"/>
      <c r="GR437" s="10"/>
      <c r="GV437" s="10"/>
      <c r="GW437" s="10"/>
      <c r="GX437" s="10"/>
      <c r="GY437" s="10"/>
      <c r="HB437" s="10"/>
      <c r="HC437" s="10"/>
      <c r="HD437" s="10"/>
      <c r="HE437" s="10"/>
      <c r="HF437" s="10"/>
      <c r="HG437" s="10"/>
      <c r="HH437" s="10"/>
      <c r="HK437" s="10"/>
      <c r="HL437" s="10"/>
    </row>
    <row r="438" spans="33:220" x14ac:dyDescent="0.2">
      <c r="AG438" s="10"/>
      <c r="AH438" s="10"/>
      <c r="AI438" s="10"/>
      <c r="AJ438" s="10"/>
      <c r="AL438" s="10"/>
      <c r="AM438" s="10"/>
      <c r="AN438" s="11"/>
      <c r="AO438" s="11"/>
      <c r="AQ438" s="10"/>
      <c r="AR438" s="10"/>
      <c r="AS438" s="10"/>
      <c r="AT438" s="10"/>
      <c r="AU438" s="10"/>
      <c r="AW438" s="10"/>
      <c r="AX438" s="10"/>
      <c r="AY438" s="10"/>
      <c r="BC438" s="10"/>
      <c r="BD438" s="10"/>
      <c r="BP438" s="10"/>
      <c r="BR438" s="10"/>
      <c r="BS438" s="10"/>
      <c r="BT438" s="10"/>
      <c r="CK438" s="10"/>
      <c r="CL438" s="10"/>
      <c r="CM438" s="10"/>
      <c r="CN438" s="10"/>
      <c r="CO438" s="10"/>
      <c r="CP438" s="10"/>
      <c r="DJ438" s="10"/>
      <c r="DK438" s="10"/>
      <c r="DL438" s="10"/>
      <c r="DM438" s="10"/>
      <c r="DN438" s="10"/>
      <c r="DO438" s="10"/>
      <c r="DQ438" s="10"/>
      <c r="DR438" s="10"/>
      <c r="DS438" s="10"/>
      <c r="DT438" s="10"/>
      <c r="DU438" s="10"/>
      <c r="DV438" s="10"/>
      <c r="DW438" s="10"/>
      <c r="DX438" s="10"/>
      <c r="DY438" s="10"/>
      <c r="DZ438" s="10"/>
      <c r="EA438" s="10"/>
      <c r="EB438" s="10"/>
      <c r="EC438" s="10"/>
      <c r="ED438" s="10"/>
      <c r="EE438" s="10"/>
      <c r="EJ438" s="10"/>
      <c r="EL438" s="10"/>
      <c r="EM438" s="10"/>
      <c r="EN438" s="10"/>
      <c r="EO438" s="10"/>
      <c r="EP438" s="10"/>
      <c r="EQ438" s="10"/>
      <c r="ER438" s="10"/>
      <c r="ES438" s="10"/>
      <c r="ET438" s="10"/>
      <c r="EU438" s="10"/>
      <c r="EV438" s="10"/>
      <c r="EW438" s="10"/>
      <c r="EX438" s="10"/>
      <c r="EZ438" s="10"/>
      <c r="FJ438" s="10"/>
      <c r="FK438" s="10"/>
      <c r="FQ438" s="10"/>
      <c r="FS438" s="10"/>
      <c r="FV438" s="10"/>
      <c r="FW438" s="10"/>
      <c r="FX438" s="10"/>
      <c r="FY438" s="10"/>
      <c r="GE438" s="10"/>
      <c r="GP438" s="10"/>
      <c r="GR438" s="10"/>
      <c r="GV438" s="10"/>
      <c r="GW438" s="10"/>
      <c r="GX438" s="10"/>
      <c r="GY438" s="10"/>
      <c r="HB438" s="10"/>
      <c r="HC438" s="10"/>
      <c r="HD438" s="10"/>
      <c r="HE438" s="10"/>
      <c r="HF438" s="10"/>
      <c r="HG438" s="10"/>
      <c r="HH438" s="10"/>
      <c r="HK438" s="10"/>
      <c r="HL438" s="10"/>
    </row>
    <row r="439" spans="33:220" x14ac:dyDescent="0.2">
      <c r="AG439" s="10"/>
      <c r="AH439" s="10"/>
      <c r="AI439" s="10"/>
      <c r="AJ439" s="10"/>
      <c r="AL439" s="10"/>
      <c r="AM439" s="10"/>
      <c r="AN439" s="11"/>
      <c r="AO439" s="11"/>
      <c r="AQ439" s="10"/>
      <c r="AR439" s="10"/>
      <c r="AS439" s="10"/>
      <c r="AT439" s="10"/>
      <c r="AU439" s="10"/>
      <c r="AW439" s="10"/>
      <c r="AX439" s="10"/>
      <c r="AY439" s="10"/>
      <c r="BC439" s="10"/>
      <c r="BD439" s="10"/>
      <c r="BP439" s="10"/>
      <c r="BR439" s="10"/>
      <c r="BS439" s="10"/>
      <c r="BT439" s="10"/>
      <c r="CK439" s="10"/>
      <c r="CL439" s="10"/>
      <c r="CM439" s="10"/>
      <c r="CN439" s="10"/>
      <c r="CO439" s="10"/>
      <c r="CP439" s="10"/>
      <c r="DJ439" s="10"/>
      <c r="DK439" s="10"/>
      <c r="DL439" s="10"/>
      <c r="DM439" s="10"/>
      <c r="DN439" s="10"/>
      <c r="DO439" s="10"/>
      <c r="DQ439" s="10"/>
      <c r="DR439" s="10"/>
      <c r="DS439" s="10"/>
      <c r="DT439" s="10"/>
      <c r="DU439" s="10"/>
      <c r="DV439" s="10"/>
      <c r="DW439" s="10"/>
      <c r="DX439" s="10"/>
      <c r="DY439" s="10"/>
      <c r="DZ439" s="10"/>
      <c r="EA439" s="10"/>
      <c r="EB439" s="10"/>
      <c r="EC439" s="10"/>
      <c r="ED439" s="10"/>
      <c r="EE439" s="10"/>
      <c r="EJ439" s="10"/>
      <c r="EL439" s="10"/>
      <c r="EM439" s="10"/>
      <c r="EN439" s="10"/>
      <c r="EO439" s="10"/>
      <c r="EP439" s="10"/>
      <c r="EQ439" s="10"/>
      <c r="ER439" s="10"/>
      <c r="ES439" s="10"/>
      <c r="ET439" s="10"/>
      <c r="EU439" s="10"/>
      <c r="EV439" s="10"/>
      <c r="EW439" s="10"/>
      <c r="EX439" s="10"/>
      <c r="EZ439" s="10"/>
      <c r="FJ439" s="10"/>
      <c r="FK439" s="10"/>
      <c r="FQ439" s="10"/>
      <c r="FS439" s="10"/>
      <c r="FV439" s="10"/>
      <c r="FW439" s="10"/>
      <c r="FX439" s="10"/>
      <c r="FY439" s="10"/>
      <c r="GE439" s="10"/>
      <c r="GP439" s="10"/>
      <c r="GR439" s="10"/>
      <c r="GV439" s="10"/>
      <c r="GW439" s="10"/>
      <c r="GX439" s="10"/>
      <c r="GY439" s="10"/>
      <c r="HB439" s="10"/>
      <c r="HC439" s="10"/>
      <c r="HD439" s="10"/>
      <c r="HE439" s="10"/>
      <c r="HF439" s="10"/>
      <c r="HG439" s="10"/>
      <c r="HH439" s="10"/>
      <c r="HK439" s="10"/>
      <c r="HL439" s="10"/>
    </row>
    <row r="440" spans="33:220" x14ac:dyDescent="0.2">
      <c r="AG440" s="10"/>
      <c r="AH440" s="10"/>
      <c r="AI440" s="10"/>
      <c r="AJ440" s="10"/>
      <c r="AL440" s="10"/>
      <c r="AM440" s="10"/>
      <c r="AN440" s="11"/>
      <c r="AO440" s="11"/>
      <c r="AQ440" s="10"/>
      <c r="AR440" s="10"/>
      <c r="AS440" s="10"/>
      <c r="AT440" s="10"/>
      <c r="AU440" s="10"/>
      <c r="AW440" s="10"/>
      <c r="AX440" s="10"/>
      <c r="AY440" s="10"/>
      <c r="BC440" s="10"/>
      <c r="BD440" s="10"/>
      <c r="BP440" s="10"/>
      <c r="BR440" s="10"/>
      <c r="BS440" s="10"/>
      <c r="BT440" s="10"/>
      <c r="CK440" s="10"/>
      <c r="CL440" s="10"/>
      <c r="CM440" s="10"/>
      <c r="CN440" s="10"/>
      <c r="CO440" s="10"/>
      <c r="CP440" s="10"/>
      <c r="DJ440" s="10"/>
      <c r="DK440" s="10"/>
      <c r="DL440" s="10"/>
      <c r="DM440" s="10"/>
      <c r="DN440" s="10"/>
      <c r="DO440" s="10"/>
      <c r="DQ440" s="10"/>
      <c r="DR440" s="10"/>
      <c r="DS440" s="10"/>
      <c r="DT440" s="10"/>
      <c r="DU440" s="10"/>
      <c r="DV440" s="10"/>
      <c r="DW440" s="10"/>
      <c r="DX440" s="10"/>
      <c r="DY440" s="10"/>
      <c r="DZ440" s="10"/>
      <c r="EA440" s="10"/>
      <c r="EB440" s="10"/>
      <c r="EC440" s="10"/>
      <c r="ED440" s="10"/>
      <c r="EE440" s="10"/>
      <c r="EJ440" s="10"/>
      <c r="EL440" s="10"/>
      <c r="EM440" s="10"/>
      <c r="EN440" s="10"/>
      <c r="EO440" s="10"/>
      <c r="EP440" s="10"/>
      <c r="EQ440" s="10"/>
      <c r="ER440" s="10"/>
      <c r="ES440" s="10"/>
      <c r="ET440" s="10"/>
      <c r="EU440" s="10"/>
      <c r="EV440" s="10"/>
      <c r="EW440" s="10"/>
      <c r="EX440" s="10"/>
      <c r="EZ440" s="10"/>
      <c r="FJ440" s="10"/>
      <c r="FK440" s="10"/>
      <c r="FQ440" s="10"/>
      <c r="FS440" s="10"/>
      <c r="FV440" s="10"/>
      <c r="FW440" s="10"/>
      <c r="FX440" s="10"/>
      <c r="FY440" s="10"/>
      <c r="GE440" s="10"/>
      <c r="GP440" s="10"/>
      <c r="GR440" s="10"/>
      <c r="GV440" s="10"/>
      <c r="GW440" s="10"/>
      <c r="GX440" s="10"/>
      <c r="GY440" s="10"/>
      <c r="HB440" s="10"/>
      <c r="HC440" s="10"/>
      <c r="HD440" s="10"/>
      <c r="HE440" s="10"/>
      <c r="HF440" s="10"/>
      <c r="HG440" s="10"/>
      <c r="HH440" s="10"/>
      <c r="HK440" s="10"/>
      <c r="HL440" s="10"/>
    </row>
    <row r="441" spans="33:220" x14ac:dyDescent="0.2">
      <c r="AG441" s="10"/>
      <c r="AH441" s="10"/>
      <c r="AI441" s="10"/>
      <c r="AJ441" s="10"/>
      <c r="AL441" s="10"/>
      <c r="AM441" s="10"/>
      <c r="AN441" s="11"/>
      <c r="AO441" s="11"/>
      <c r="AQ441" s="10"/>
      <c r="AR441" s="10"/>
      <c r="AS441" s="10"/>
      <c r="AT441" s="10"/>
      <c r="AU441" s="10"/>
      <c r="AW441" s="10"/>
      <c r="AX441" s="10"/>
      <c r="AY441" s="10"/>
      <c r="BC441" s="10"/>
      <c r="BD441" s="10"/>
      <c r="BP441" s="10"/>
      <c r="BR441" s="10"/>
      <c r="BS441" s="10"/>
      <c r="BT441" s="10"/>
      <c r="CK441" s="10"/>
      <c r="CL441" s="10"/>
      <c r="CM441" s="10"/>
      <c r="CN441" s="10"/>
      <c r="CO441" s="10"/>
      <c r="CP441" s="10"/>
      <c r="DJ441" s="10"/>
      <c r="DK441" s="10"/>
      <c r="DL441" s="10"/>
      <c r="DM441" s="10"/>
      <c r="DN441" s="10"/>
      <c r="DO441" s="10"/>
      <c r="DQ441" s="10"/>
      <c r="DR441" s="10"/>
      <c r="DS441" s="10"/>
      <c r="DT441" s="10"/>
      <c r="DU441" s="10"/>
      <c r="DV441" s="10"/>
      <c r="DW441" s="10"/>
      <c r="DX441" s="10"/>
      <c r="DY441" s="10"/>
      <c r="DZ441" s="10"/>
      <c r="EA441" s="10"/>
      <c r="EB441" s="10"/>
      <c r="EC441" s="10"/>
      <c r="ED441" s="10"/>
      <c r="EE441" s="10"/>
      <c r="EJ441" s="10"/>
      <c r="EL441" s="10"/>
      <c r="EM441" s="10"/>
      <c r="EN441" s="10"/>
      <c r="EO441" s="10"/>
      <c r="EP441" s="10"/>
      <c r="EQ441" s="10"/>
      <c r="ER441" s="10"/>
      <c r="ES441" s="10"/>
      <c r="ET441" s="10"/>
      <c r="EU441" s="10"/>
      <c r="EV441" s="10"/>
      <c r="EW441" s="10"/>
      <c r="EX441" s="10"/>
      <c r="EZ441" s="10"/>
      <c r="FJ441" s="10"/>
      <c r="FK441" s="10"/>
      <c r="FQ441" s="10"/>
      <c r="FS441" s="10"/>
      <c r="FV441" s="10"/>
      <c r="FW441" s="10"/>
      <c r="FX441" s="10"/>
      <c r="FY441" s="10"/>
      <c r="GE441" s="10"/>
      <c r="GP441" s="10"/>
      <c r="GR441" s="10"/>
      <c r="GV441" s="10"/>
      <c r="GW441" s="10"/>
      <c r="GX441" s="10"/>
      <c r="GY441" s="10"/>
      <c r="HB441" s="10"/>
      <c r="HC441" s="10"/>
      <c r="HD441" s="10"/>
      <c r="HE441" s="10"/>
      <c r="HF441" s="10"/>
      <c r="HG441" s="10"/>
      <c r="HH441" s="10"/>
      <c r="HK441" s="10"/>
      <c r="HL441" s="10"/>
    </row>
    <row r="442" spans="33:220" x14ac:dyDescent="0.2">
      <c r="AG442" s="10"/>
      <c r="AH442" s="10"/>
      <c r="AI442" s="10"/>
      <c r="AJ442" s="10"/>
      <c r="AL442" s="10"/>
      <c r="AM442" s="10"/>
      <c r="AN442" s="11"/>
      <c r="AO442" s="11"/>
      <c r="AQ442" s="10"/>
      <c r="AR442" s="10"/>
      <c r="AS442" s="10"/>
      <c r="AT442" s="10"/>
      <c r="AU442" s="10"/>
      <c r="AW442" s="10"/>
      <c r="AX442" s="10"/>
      <c r="AY442" s="10"/>
      <c r="BC442" s="10"/>
      <c r="BD442" s="10"/>
      <c r="BP442" s="10"/>
      <c r="BR442" s="10"/>
      <c r="BS442" s="10"/>
      <c r="BT442" s="10"/>
      <c r="CK442" s="10"/>
      <c r="CL442" s="10"/>
      <c r="CM442" s="10"/>
      <c r="CN442" s="10"/>
      <c r="CO442" s="10"/>
      <c r="CP442" s="10"/>
      <c r="DJ442" s="10"/>
      <c r="DK442" s="10"/>
      <c r="DL442" s="10"/>
      <c r="DM442" s="10"/>
      <c r="DN442" s="10"/>
      <c r="DO442" s="10"/>
      <c r="DQ442" s="10"/>
      <c r="DR442" s="10"/>
      <c r="DS442" s="10"/>
      <c r="DT442" s="10"/>
      <c r="DU442" s="10"/>
      <c r="DV442" s="10"/>
      <c r="DW442" s="10"/>
      <c r="DX442" s="10"/>
      <c r="DY442" s="10"/>
      <c r="DZ442" s="10"/>
      <c r="EA442" s="10"/>
      <c r="EB442" s="10"/>
      <c r="EC442" s="10"/>
      <c r="ED442" s="10"/>
      <c r="EE442" s="10"/>
      <c r="EJ442" s="10"/>
      <c r="EL442" s="10"/>
      <c r="EM442" s="10"/>
      <c r="EN442" s="10"/>
      <c r="EO442" s="10"/>
      <c r="EP442" s="10"/>
      <c r="EQ442" s="10"/>
      <c r="ER442" s="10"/>
      <c r="ES442" s="10"/>
      <c r="ET442" s="10"/>
      <c r="EU442" s="10"/>
      <c r="EV442" s="10"/>
      <c r="EW442" s="10"/>
      <c r="EX442" s="10"/>
      <c r="EZ442" s="10"/>
      <c r="FJ442" s="10"/>
      <c r="FK442" s="10"/>
      <c r="FQ442" s="10"/>
      <c r="FS442" s="10"/>
      <c r="FV442" s="10"/>
      <c r="FW442" s="10"/>
      <c r="FX442" s="10"/>
      <c r="FY442" s="10"/>
      <c r="GE442" s="10"/>
      <c r="GP442" s="10"/>
      <c r="GR442" s="10"/>
      <c r="GV442" s="10"/>
      <c r="GW442" s="10"/>
      <c r="GX442" s="10"/>
      <c r="GY442" s="10"/>
      <c r="HB442" s="10"/>
      <c r="HC442" s="10"/>
      <c r="HD442" s="10"/>
      <c r="HE442" s="10"/>
      <c r="HF442" s="10"/>
      <c r="HG442" s="10"/>
      <c r="HH442" s="10"/>
      <c r="HK442" s="10"/>
      <c r="HL442" s="10"/>
    </row>
    <row r="443" spans="33:220" x14ac:dyDescent="0.2">
      <c r="AG443" s="10"/>
      <c r="AH443" s="10"/>
      <c r="AI443" s="10"/>
      <c r="AJ443" s="10"/>
      <c r="AL443" s="10"/>
      <c r="AM443" s="10"/>
      <c r="AN443" s="11"/>
      <c r="AO443" s="11"/>
      <c r="AQ443" s="10"/>
      <c r="AR443" s="10"/>
      <c r="AS443" s="10"/>
      <c r="AT443" s="10"/>
      <c r="AU443" s="10"/>
      <c r="AW443" s="10"/>
      <c r="AX443" s="10"/>
      <c r="AY443" s="10"/>
      <c r="BC443" s="10"/>
      <c r="BD443" s="10"/>
      <c r="BP443" s="10"/>
      <c r="BR443" s="10"/>
      <c r="BS443" s="10"/>
      <c r="BT443" s="10"/>
      <c r="CK443" s="10"/>
      <c r="CL443" s="10"/>
      <c r="CM443" s="10"/>
      <c r="CN443" s="10"/>
      <c r="CO443" s="10"/>
      <c r="CP443" s="10"/>
      <c r="DJ443" s="10"/>
      <c r="DK443" s="10"/>
      <c r="DL443" s="10"/>
      <c r="DM443" s="10"/>
      <c r="DN443" s="10"/>
      <c r="DO443" s="10"/>
      <c r="DQ443" s="10"/>
      <c r="DR443" s="10"/>
      <c r="DS443" s="10"/>
      <c r="DT443" s="10"/>
      <c r="DU443" s="10"/>
      <c r="DV443" s="10"/>
      <c r="DW443" s="10"/>
      <c r="DX443" s="10"/>
      <c r="DY443" s="10"/>
      <c r="DZ443" s="10"/>
      <c r="EA443" s="10"/>
      <c r="EB443" s="10"/>
      <c r="EC443" s="10"/>
      <c r="ED443" s="10"/>
      <c r="EE443" s="10"/>
      <c r="EJ443" s="10"/>
      <c r="EL443" s="10"/>
      <c r="EM443" s="10"/>
      <c r="EN443" s="10"/>
      <c r="EO443" s="10"/>
      <c r="EP443" s="10"/>
      <c r="EQ443" s="10"/>
      <c r="ER443" s="10"/>
      <c r="ES443" s="10"/>
      <c r="ET443" s="10"/>
      <c r="EU443" s="10"/>
      <c r="EV443" s="10"/>
      <c r="EW443" s="10"/>
      <c r="EX443" s="10"/>
      <c r="EZ443" s="10"/>
      <c r="FJ443" s="10"/>
      <c r="FK443" s="10"/>
      <c r="FQ443" s="10"/>
      <c r="FS443" s="10"/>
      <c r="FV443" s="10"/>
      <c r="FW443" s="10"/>
      <c r="FX443" s="10"/>
      <c r="FY443" s="10"/>
      <c r="GE443" s="10"/>
      <c r="GP443" s="10"/>
      <c r="GR443" s="10"/>
      <c r="GV443" s="10"/>
      <c r="GW443" s="10"/>
      <c r="GX443" s="10"/>
      <c r="GY443" s="10"/>
      <c r="HB443" s="10"/>
      <c r="HC443" s="10"/>
      <c r="HD443" s="10"/>
      <c r="HE443" s="10"/>
      <c r="HF443" s="10"/>
      <c r="HG443" s="10"/>
      <c r="HH443" s="10"/>
      <c r="HK443" s="10"/>
      <c r="HL443" s="10"/>
    </row>
    <row r="444" spans="33:220" x14ac:dyDescent="0.2">
      <c r="AG444" s="10"/>
      <c r="AH444" s="10"/>
      <c r="AI444" s="10"/>
      <c r="AJ444" s="10"/>
      <c r="AL444" s="10"/>
      <c r="AM444" s="10"/>
      <c r="AN444" s="11"/>
      <c r="AO444" s="11"/>
      <c r="AQ444" s="10"/>
      <c r="AR444" s="10"/>
      <c r="AS444" s="10"/>
      <c r="AT444" s="10"/>
      <c r="AU444" s="10"/>
      <c r="AW444" s="10"/>
      <c r="AX444" s="10"/>
      <c r="AY444" s="10"/>
      <c r="BC444" s="10"/>
      <c r="BD444" s="10"/>
      <c r="BP444" s="10"/>
      <c r="BR444" s="10"/>
      <c r="BS444" s="10"/>
      <c r="BT444" s="10"/>
      <c r="CK444" s="10"/>
      <c r="CL444" s="10"/>
      <c r="CM444" s="10"/>
      <c r="CN444" s="10"/>
      <c r="CO444" s="10"/>
      <c r="CP444" s="10"/>
      <c r="DJ444" s="10"/>
      <c r="DK444" s="10"/>
      <c r="DL444" s="10"/>
      <c r="DM444" s="10"/>
      <c r="DN444" s="10"/>
      <c r="DO444" s="10"/>
      <c r="DQ444" s="10"/>
      <c r="DR444" s="10"/>
      <c r="DS444" s="10"/>
      <c r="DT444" s="10"/>
      <c r="DU444" s="10"/>
      <c r="DV444" s="10"/>
      <c r="DW444" s="10"/>
      <c r="DX444" s="10"/>
      <c r="DY444" s="10"/>
      <c r="DZ444" s="10"/>
      <c r="EA444" s="10"/>
      <c r="EB444" s="10"/>
      <c r="EC444" s="10"/>
      <c r="ED444" s="10"/>
      <c r="EE444" s="10"/>
      <c r="EJ444" s="10"/>
      <c r="EL444" s="10"/>
      <c r="EM444" s="10"/>
      <c r="EN444" s="10"/>
      <c r="EO444" s="10"/>
      <c r="EP444" s="10"/>
      <c r="EQ444" s="10"/>
      <c r="ER444" s="10"/>
      <c r="ES444" s="10"/>
      <c r="ET444" s="10"/>
      <c r="EU444" s="10"/>
      <c r="EV444" s="10"/>
      <c r="EW444" s="10"/>
      <c r="EX444" s="10"/>
      <c r="EZ444" s="10"/>
      <c r="FJ444" s="10"/>
      <c r="FK444" s="10"/>
      <c r="FQ444" s="10"/>
      <c r="FS444" s="10"/>
      <c r="FV444" s="10"/>
      <c r="FW444" s="10"/>
      <c r="FX444" s="10"/>
      <c r="FY444" s="10"/>
      <c r="GE444" s="10"/>
      <c r="GP444" s="10"/>
      <c r="GR444" s="10"/>
      <c r="GV444" s="10"/>
      <c r="GW444" s="10"/>
      <c r="GX444" s="10"/>
      <c r="GY444" s="10"/>
      <c r="HB444" s="10"/>
      <c r="HC444" s="10"/>
      <c r="HD444" s="10"/>
      <c r="HE444" s="10"/>
      <c r="HF444" s="10"/>
      <c r="HG444" s="10"/>
      <c r="HH444" s="10"/>
      <c r="HK444" s="10"/>
      <c r="HL444" s="10"/>
    </row>
    <row r="445" spans="33:220" x14ac:dyDescent="0.2">
      <c r="AG445" s="10"/>
      <c r="AH445" s="10"/>
      <c r="AI445" s="10"/>
      <c r="AJ445" s="10"/>
      <c r="AL445" s="10"/>
      <c r="AM445" s="10"/>
      <c r="AN445" s="11"/>
      <c r="AO445" s="11"/>
      <c r="AQ445" s="10"/>
      <c r="AR445" s="10"/>
      <c r="AS445" s="10"/>
      <c r="AT445" s="10"/>
      <c r="AU445" s="10"/>
      <c r="AW445" s="10"/>
      <c r="AX445" s="10"/>
      <c r="AY445" s="10"/>
      <c r="BC445" s="10"/>
      <c r="BD445" s="10"/>
      <c r="BP445" s="10"/>
      <c r="BR445" s="10"/>
      <c r="BS445" s="10"/>
      <c r="BT445" s="10"/>
      <c r="CK445" s="10"/>
      <c r="CL445" s="10"/>
      <c r="CM445" s="10"/>
      <c r="CN445" s="10"/>
      <c r="CO445" s="10"/>
      <c r="CP445" s="10"/>
      <c r="DJ445" s="10"/>
      <c r="DK445" s="10"/>
      <c r="DL445" s="10"/>
      <c r="DM445" s="10"/>
      <c r="DN445" s="10"/>
      <c r="DO445" s="10"/>
      <c r="DQ445" s="10"/>
      <c r="DR445" s="10"/>
      <c r="DS445" s="10"/>
      <c r="DT445" s="10"/>
      <c r="DU445" s="10"/>
      <c r="DV445" s="10"/>
      <c r="DW445" s="10"/>
      <c r="DX445" s="10"/>
      <c r="DY445" s="10"/>
      <c r="DZ445" s="10"/>
      <c r="EA445" s="10"/>
      <c r="EB445" s="10"/>
      <c r="EC445" s="10"/>
      <c r="ED445" s="10"/>
      <c r="EE445" s="10"/>
      <c r="EJ445" s="10"/>
      <c r="EL445" s="10"/>
      <c r="EM445" s="10"/>
      <c r="EN445" s="10"/>
      <c r="EO445" s="10"/>
      <c r="EP445" s="10"/>
      <c r="EQ445" s="10"/>
      <c r="ER445" s="10"/>
      <c r="ES445" s="10"/>
      <c r="ET445" s="10"/>
      <c r="EU445" s="10"/>
      <c r="EV445" s="10"/>
      <c r="EW445" s="10"/>
      <c r="EX445" s="10"/>
      <c r="EZ445" s="10"/>
      <c r="FJ445" s="10"/>
      <c r="FK445" s="10"/>
      <c r="FQ445" s="10"/>
      <c r="FS445" s="10"/>
      <c r="FV445" s="10"/>
      <c r="FW445" s="10"/>
      <c r="FX445" s="10"/>
      <c r="FY445" s="10"/>
      <c r="GE445" s="10"/>
      <c r="GP445" s="10"/>
      <c r="GR445" s="10"/>
      <c r="GV445" s="10"/>
      <c r="GW445" s="10"/>
      <c r="GX445" s="10"/>
      <c r="GY445" s="10"/>
      <c r="HB445" s="10"/>
      <c r="HC445" s="10"/>
      <c r="HD445" s="10"/>
      <c r="HE445" s="10"/>
      <c r="HF445" s="10"/>
      <c r="HG445" s="10"/>
      <c r="HH445" s="10"/>
      <c r="HK445" s="10"/>
      <c r="HL445" s="10"/>
    </row>
    <row r="446" spans="33:220" x14ac:dyDescent="0.2">
      <c r="AG446" s="10"/>
      <c r="AH446" s="10"/>
      <c r="AI446" s="10"/>
      <c r="AJ446" s="10"/>
      <c r="AL446" s="10"/>
      <c r="AM446" s="10"/>
      <c r="AN446" s="11"/>
      <c r="AO446" s="11"/>
      <c r="AQ446" s="10"/>
      <c r="AR446" s="10"/>
      <c r="AS446" s="10"/>
      <c r="AT446" s="10"/>
      <c r="AU446" s="10"/>
      <c r="AW446" s="10"/>
      <c r="AX446" s="10"/>
      <c r="AY446" s="10"/>
      <c r="BC446" s="10"/>
      <c r="BD446" s="10"/>
      <c r="BP446" s="10"/>
      <c r="BR446" s="10"/>
      <c r="BS446" s="10"/>
      <c r="BT446" s="10"/>
      <c r="CK446" s="10"/>
      <c r="CL446" s="10"/>
      <c r="CM446" s="10"/>
      <c r="CN446" s="10"/>
      <c r="CO446" s="10"/>
      <c r="CP446" s="10"/>
      <c r="DJ446" s="10"/>
      <c r="DK446" s="10"/>
      <c r="DL446" s="10"/>
      <c r="DM446" s="10"/>
      <c r="DN446" s="10"/>
      <c r="DO446" s="10"/>
      <c r="DQ446" s="10"/>
      <c r="DR446" s="10"/>
      <c r="DS446" s="10"/>
      <c r="DT446" s="10"/>
      <c r="DU446" s="10"/>
      <c r="DV446" s="10"/>
      <c r="DW446" s="10"/>
      <c r="DX446" s="10"/>
      <c r="DY446" s="10"/>
      <c r="DZ446" s="10"/>
      <c r="EA446" s="10"/>
      <c r="EB446" s="10"/>
      <c r="EC446" s="10"/>
      <c r="ED446" s="10"/>
      <c r="EE446" s="10"/>
      <c r="EJ446" s="10"/>
      <c r="EL446" s="10"/>
      <c r="EM446" s="10"/>
      <c r="EN446" s="10"/>
      <c r="EO446" s="10"/>
      <c r="EP446" s="10"/>
      <c r="EQ446" s="10"/>
      <c r="ER446" s="10"/>
      <c r="ES446" s="10"/>
      <c r="ET446" s="10"/>
      <c r="EU446" s="10"/>
      <c r="EV446" s="10"/>
      <c r="EW446" s="10"/>
      <c r="EX446" s="10"/>
      <c r="EZ446" s="10"/>
      <c r="FJ446" s="10"/>
      <c r="FK446" s="10"/>
      <c r="FQ446" s="10"/>
      <c r="FS446" s="10"/>
      <c r="FV446" s="10"/>
      <c r="FW446" s="10"/>
      <c r="FX446" s="10"/>
      <c r="FY446" s="10"/>
      <c r="GE446" s="10"/>
      <c r="GP446" s="10"/>
      <c r="GR446" s="10"/>
      <c r="GV446" s="10"/>
      <c r="GW446" s="10"/>
      <c r="GX446" s="10"/>
      <c r="GY446" s="10"/>
      <c r="HB446" s="10"/>
      <c r="HC446" s="10"/>
      <c r="HD446" s="10"/>
      <c r="HE446" s="10"/>
      <c r="HF446" s="10"/>
      <c r="HG446" s="10"/>
      <c r="HH446" s="10"/>
      <c r="HK446" s="10"/>
      <c r="HL446" s="10"/>
    </row>
    <row r="447" spans="33:220" x14ac:dyDescent="0.2">
      <c r="AG447" s="10"/>
      <c r="AH447" s="10"/>
      <c r="AI447" s="10"/>
      <c r="AJ447" s="10"/>
      <c r="AL447" s="10"/>
      <c r="AM447" s="10"/>
      <c r="AN447" s="11"/>
      <c r="AO447" s="11"/>
      <c r="AQ447" s="10"/>
      <c r="AR447" s="10"/>
      <c r="AS447" s="10"/>
      <c r="AT447" s="10"/>
      <c r="AU447" s="10"/>
      <c r="AW447" s="10"/>
      <c r="AX447" s="10"/>
      <c r="AY447" s="10"/>
      <c r="BC447" s="10"/>
      <c r="BD447" s="10"/>
      <c r="BP447" s="10"/>
      <c r="BR447" s="10"/>
      <c r="BS447" s="10"/>
      <c r="BT447" s="10"/>
      <c r="CK447" s="10"/>
      <c r="CL447" s="10"/>
      <c r="CM447" s="10"/>
      <c r="CN447" s="10"/>
      <c r="CO447" s="10"/>
      <c r="CP447" s="10"/>
      <c r="DJ447" s="10"/>
      <c r="DK447" s="10"/>
      <c r="DL447" s="10"/>
      <c r="DM447" s="10"/>
      <c r="DN447" s="10"/>
      <c r="DO447" s="10"/>
      <c r="DQ447" s="10"/>
      <c r="DR447" s="10"/>
      <c r="DS447" s="10"/>
      <c r="DT447" s="10"/>
      <c r="DU447" s="10"/>
      <c r="DV447" s="10"/>
      <c r="DW447" s="10"/>
      <c r="DX447" s="10"/>
      <c r="DY447" s="10"/>
      <c r="DZ447" s="10"/>
      <c r="EA447" s="10"/>
      <c r="EB447" s="10"/>
      <c r="EC447" s="10"/>
      <c r="ED447" s="10"/>
      <c r="EE447" s="10"/>
      <c r="EJ447" s="10"/>
      <c r="EL447" s="10"/>
      <c r="EM447" s="10"/>
      <c r="EN447" s="10"/>
      <c r="EO447" s="10"/>
      <c r="EP447" s="10"/>
      <c r="EQ447" s="10"/>
      <c r="ER447" s="10"/>
      <c r="ES447" s="10"/>
      <c r="ET447" s="10"/>
      <c r="EU447" s="10"/>
      <c r="EV447" s="10"/>
      <c r="EW447" s="10"/>
      <c r="EX447" s="10"/>
      <c r="EZ447" s="10"/>
      <c r="FJ447" s="10"/>
      <c r="FK447" s="10"/>
      <c r="FQ447" s="10"/>
      <c r="FS447" s="10"/>
      <c r="FV447" s="10"/>
      <c r="FW447" s="10"/>
      <c r="FX447" s="10"/>
      <c r="FY447" s="10"/>
      <c r="GE447" s="10"/>
      <c r="GP447" s="10"/>
      <c r="GR447" s="10"/>
      <c r="GV447" s="10"/>
      <c r="GW447" s="10"/>
      <c r="GX447" s="10"/>
      <c r="GY447" s="10"/>
      <c r="HB447" s="10"/>
      <c r="HC447" s="10"/>
      <c r="HD447" s="10"/>
      <c r="HE447" s="10"/>
      <c r="HF447" s="10"/>
      <c r="HG447" s="10"/>
      <c r="HH447" s="10"/>
      <c r="HK447" s="10"/>
      <c r="HL447" s="10"/>
    </row>
    <row r="448" spans="33:220" x14ac:dyDescent="0.2">
      <c r="AG448" s="10"/>
      <c r="AH448" s="10"/>
      <c r="AI448" s="10"/>
      <c r="AJ448" s="10"/>
      <c r="AL448" s="10"/>
      <c r="AM448" s="10"/>
      <c r="AN448" s="11"/>
      <c r="AO448" s="11"/>
      <c r="AQ448" s="10"/>
      <c r="AR448" s="10"/>
      <c r="AS448" s="10"/>
      <c r="AT448" s="10"/>
      <c r="AU448" s="10"/>
      <c r="AW448" s="10"/>
      <c r="AX448" s="10"/>
      <c r="AY448" s="10"/>
      <c r="BC448" s="10"/>
      <c r="BD448" s="10"/>
      <c r="BP448" s="10"/>
      <c r="BR448" s="10"/>
      <c r="BS448" s="10"/>
      <c r="BT448" s="10"/>
      <c r="CK448" s="10"/>
      <c r="CL448" s="10"/>
      <c r="CM448" s="10"/>
      <c r="CN448" s="10"/>
      <c r="CO448" s="10"/>
      <c r="CP448" s="10"/>
      <c r="DJ448" s="10"/>
      <c r="DK448" s="10"/>
      <c r="DL448" s="10"/>
      <c r="DM448" s="10"/>
      <c r="DN448" s="10"/>
      <c r="DO448" s="10"/>
      <c r="DQ448" s="10"/>
      <c r="DR448" s="10"/>
      <c r="DS448" s="10"/>
      <c r="DT448" s="10"/>
      <c r="DU448" s="10"/>
      <c r="DV448" s="10"/>
      <c r="DW448" s="10"/>
      <c r="DX448" s="10"/>
      <c r="DY448" s="10"/>
      <c r="DZ448" s="10"/>
      <c r="EA448" s="10"/>
      <c r="EB448" s="10"/>
      <c r="EC448" s="10"/>
      <c r="ED448" s="10"/>
      <c r="EE448" s="10"/>
      <c r="EJ448" s="10"/>
      <c r="EL448" s="10"/>
      <c r="EM448" s="10"/>
      <c r="EN448" s="10"/>
      <c r="EO448" s="10"/>
      <c r="EP448" s="10"/>
      <c r="EQ448" s="10"/>
      <c r="ER448" s="10"/>
      <c r="ES448" s="10"/>
      <c r="ET448" s="10"/>
      <c r="EU448" s="10"/>
      <c r="EV448" s="10"/>
      <c r="EW448" s="10"/>
      <c r="EX448" s="10"/>
      <c r="EZ448" s="10"/>
      <c r="FJ448" s="10"/>
      <c r="FK448" s="10"/>
      <c r="FQ448" s="10"/>
      <c r="FS448" s="10"/>
      <c r="FV448" s="10"/>
      <c r="FW448" s="10"/>
      <c r="FX448" s="10"/>
      <c r="FY448" s="10"/>
      <c r="GE448" s="10"/>
      <c r="GP448" s="10"/>
      <c r="GR448" s="10"/>
      <c r="GV448" s="10"/>
      <c r="GW448" s="10"/>
      <c r="GX448" s="10"/>
      <c r="GY448" s="10"/>
      <c r="HB448" s="10"/>
      <c r="HC448" s="10"/>
      <c r="HD448" s="10"/>
      <c r="HE448" s="10"/>
      <c r="HF448" s="10"/>
      <c r="HG448" s="10"/>
      <c r="HH448" s="10"/>
      <c r="HK448" s="10"/>
      <c r="HL448" s="10"/>
    </row>
    <row r="449" spans="33:220" x14ac:dyDescent="0.2">
      <c r="AG449" s="10"/>
      <c r="AH449" s="10"/>
      <c r="AI449" s="10"/>
      <c r="AJ449" s="10"/>
      <c r="AL449" s="10"/>
      <c r="AM449" s="10"/>
      <c r="AN449" s="11"/>
      <c r="AO449" s="11"/>
      <c r="AQ449" s="10"/>
      <c r="AR449" s="10"/>
      <c r="AS449" s="10"/>
      <c r="AT449" s="10"/>
      <c r="AU449" s="10"/>
      <c r="AW449" s="10"/>
      <c r="AX449" s="10"/>
      <c r="AY449" s="10"/>
      <c r="BC449" s="10"/>
      <c r="BD449" s="10"/>
      <c r="BP449" s="10"/>
      <c r="BR449" s="10"/>
      <c r="BS449" s="10"/>
      <c r="BT449" s="10"/>
      <c r="CK449" s="10"/>
      <c r="CL449" s="10"/>
      <c r="CM449" s="10"/>
      <c r="CN449" s="10"/>
      <c r="CO449" s="10"/>
      <c r="CP449" s="10"/>
      <c r="DJ449" s="10"/>
      <c r="DK449" s="10"/>
      <c r="DL449" s="10"/>
      <c r="DM449" s="10"/>
      <c r="DN449" s="10"/>
      <c r="DO449" s="10"/>
      <c r="DQ449" s="10"/>
      <c r="DR449" s="10"/>
      <c r="DS449" s="10"/>
      <c r="DT449" s="10"/>
      <c r="DU449" s="10"/>
      <c r="DV449" s="10"/>
      <c r="DW449" s="10"/>
      <c r="DX449" s="10"/>
      <c r="DY449" s="10"/>
      <c r="DZ449" s="10"/>
      <c r="EA449" s="10"/>
      <c r="EB449" s="10"/>
      <c r="EC449" s="10"/>
      <c r="ED449" s="10"/>
      <c r="EE449" s="10"/>
      <c r="EJ449" s="10"/>
      <c r="EL449" s="10"/>
      <c r="EM449" s="10"/>
      <c r="EN449" s="10"/>
      <c r="EO449" s="10"/>
      <c r="EP449" s="10"/>
      <c r="EQ449" s="10"/>
      <c r="ER449" s="10"/>
      <c r="ES449" s="10"/>
      <c r="ET449" s="10"/>
      <c r="EU449" s="10"/>
      <c r="EV449" s="10"/>
      <c r="EW449" s="10"/>
      <c r="EX449" s="10"/>
      <c r="EZ449" s="10"/>
      <c r="FJ449" s="10"/>
      <c r="FK449" s="10"/>
      <c r="FQ449" s="10"/>
      <c r="FS449" s="10"/>
      <c r="FV449" s="10"/>
      <c r="FW449" s="10"/>
      <c r="FX449" s="10"/>
      <c r="FY449" s="10"/>
      <c r="GE449" s="10"/>
      <c r="GP449" s="10"/>
      <c r="GR449" s="10"/>
      <c r="GV449" s="10"/>
      <c r="GW449" s="10"/>
      <c r="GX449" s="10"/>
      <c r="GY449" s="10"/>
      <c r="HB449" s="10"/>
      <c r="HC449" s="10"/>
      <c r="HD449" s="10"/>
      <c r="HE449" s="10"/>
      <c r="HF449" s="10"/>
      <c r="HG449" s="10"/>
      <c r="HH449" s="10"/>
      <c r="HK449" s="10"/>
      <c r="HL449" s="10"/>
    </row>
    <row r="450" spans="33:220" x14ac:dyDescent="0.2">
      <c r="AG450" s="10"/>
      <c r="AH450" s="10"/>
      <c r="AI450" s="10"/>
      <c r="AJ450" s="10"/>
      <c r="AL450" s="10"/>
      <c r="AM450" s="10"/>
      <c r="AN450" s="11"/>
      <c r="AO450" s="11"/>
      <c r="AQ450" s="10"/>
      <c r="AR450" s="10"/>
      <c r="AS450" s="10"/>
      <c r="AT450" s="10"/>
      <c r="AU450" s="10"/>
      <c r="AW450" s="10"/>
      <c r="AX450" s="10"/>
      <c r="AY450" s="10"/>
      <c r="BC450" s="10"/>
      <c r="BD450" s="10"/>
      <c r="BP450" s="10"/>
      <c r="BR450" s="10"/>
      <c r="BS450" s="10"/>
      <c r="BT450" s="10"/>
      <c r="CK450" s="10"/>
      <c r="CL450" s="10"/>
      <c r="CM450" s="10"/>
      <c r="CN450" s="10"/>
      <c r="CO450" s="10"/>
      <c r="CP450" s="10"/>
      <c r="DJ450" s="10"/>
      <c r="DK450" s="10"/>
      <c r="DL450" s="10"/>
      <c r="DM450" s="10"/>
      <c r="DN450" s="10"/>
      <c r="DO450" s="10"/>
      <c r="DQ450" s="10"/>
      <c r="DR450" s="10"/>
      <c r="DS450" s="10"/>
      <c r="DT450" s="10"/>
      <c r="DU450" s="10"/>
      <c r="DV450" s="10"/>
      <c r="DW450" s="10"/>
      <c r="DX450" s="10"/>
      <c r="DY450" s="10"/>
      <c r="DZ450" s="10"/>
      <c r="EA450" s="10"/>
      <c r="EB450" s="10"/>
      <c r="EC450" s="10"/>
      <c r="ED450" s="10"/>
      <c r="EE450" s="10"/>
      <c r="EJ450" s="10"/>
      <c r="EL450" s="10"/>
      <c r="EM450" s="10"/>
      <c r="EN450" s="10"/>
      <c r="EO450" s="10"/>
      <c r="EP450" s="10"/>
      <c r="EQ450" s="10"/>
      <c r="ER450" s="10"/>
      <c r="ES450" s="10"/>
      <c r="ET450" s="10"/>
      <c r="EU450" s="10"/>
      <c r="EV450" s="10"/>
      <c r="EW450" s="10"/>
      <c r="EX450" s="10"/>
      <c r="EZ450" s="10"/>
      <c r="FJ450" s="10"/>
      <c r="FK450" s="10"/>
      <c r="FQ450" s="10"/>
      <c r="FS450" s="10"/>
      <c r="FV450" s="10"/>
      <c r="FW450" s="10"/>
      <c r="FX450" s="10"/>
      <c r="FY450" s="10"/>
      <c r="GE450" s="10"/>
      <c r="GP450" s="10"/>
      <c r="GR450" s="10"/>
      <c r="GV450" s="10"/>
      <c r="GW450" s="10"/>
      <c r="GX450" s="10"/>
      <c r="GY450" s="10"/>
      <c r="HB450" s="10"/>
      <c r="HC450" s="10"/>
      <c r="HD450" s="10"/>
      <c r="HE450" s="10"/>
      <c r="HF450" s="10"/>
      <c r="HG450" s="10"/>
      <c r="HH450" s="10"/>
      <c r="HK450" s="10"/>
      <c r="HL450" s="10"/>
    </row>
    <row r="451" spans="33:220" x14ac:dyDescent="0.2">
      <c r="AG451" s="10"/>
      <c r="AH451" s="10"/>
      <c r="AI451" s="10"/>
      <c r="AJ451" s="10"/>
      <c r="AL451" s="10"/>
      <c r="AM451" s="10"/>
      <c r="AN451" s="11"/>
      <c r="AO451" s="11"/>
      <c r="AQ451" s="10"/>
      <c r="AR451" s="10"/>
      <c r="AS451" s="10"/>
      <c r="AT451" s="10"/>
      <c r="AU451" s="10"/>
      <c r="AW451" s="10"/>
      <c r="AX451" s="10"/>
      <c r="AY451" s="10"/>
      <c r="BC451" s="10"/>
      <c r="BD451" s="10"/>
      <c r="BP451" s="10"/>
      <c r="BR451" s="10"/>
      <c r="BS451" s="10"/>
      <c r="BT451" s="10"/>
      <c r="CK451" s="10"/>
      <c r="CL451" s="10"/>
      <c r="CM451" s="10"/>
      <c r="CN451" s="10"/>
      <c r="CO451" s="10"/>
      <c r="CP451" s="10"/>
      <c r="DJ451" s="10"/>
      <c r="DK451" s="10"/>
      <c r="DL451" s="10"/>
      <c r="DM451" s="10"/>
      <c r="DN451" s="10"/>
      <c r="DO451" s="10"/>
      <c r="DQ451" s="10"/>
      <c r="DR451" s="10"/>
      <c r="DS451" s="10"/>
      <c r="DT451" s="10"/>
      <c r="DU451" s="10"/>
      <c r="DV451" s="10"/>
      <c r="DW451" s="10"/>
      <c r="DX451" s="10"/>
      <c r="DY451" s="10"/>
      <c r="DZ451" s="10"/>
      <c r="EA451" s="10"/>
      <c r="EB451" s="10"/>
      <c r="EC451" s="10"/>
      <c r="ED451" s="10"/>
      <c r="EE451" s="10"/>
      <c r="EJ451" s="10"/>
      <c r="EL451" s="10"/>
      <c r="EM451" s="10"/>
      <c r="EN451" s="10"/>
      <c r="EO451" s="10"/>
      <c r="EP451" s="10"/>
      <c r="EQ451" s="10"/>
      <c r="ER451" s="10"/>
      <c r="ES451" s="10"/>
      <c r="ET451" s="10"/>
      <c r="EU451" s="10"/>
      <c r="EV451" s="10"/>
      <c r="EW451" s="10"/>
      <c r="EX451" s="10"/>
      <c r="EZ451" s="10"/>
      <c r="FJ451" s="10"/>
      <c r="FK451" s="10"/>
      <c r="FQ451" s="10"/>
      <c r="FS451" s="10"/>
      <c r="FV451" s="10"/>
      <c r="FW451" s="10"/>
      <c r="FX451" s="10"/>
      <c r="FY451" s="10"/>
      <c r="GE451" s="10"/>
      <c r="GP451" s="10"/>
      <c r="GR451" s="10"/>
      <c r="GV451" s="10"/>
      <c r="GW451" s="10"/>
      <c r="GX451" s="10"/>
      <c r="GY451" s="10"/>
      <c r="HB451" s="10"/>
      <c r="HC451" s="10"/>
      <c r="HD451" s="10"/>
      <c r="HE451" s="10"/>
      <c r="HF451" s="10"/>
      <c r="HG451" s="10"/>
      <c r="HH451" s="10"/>
      <c r="HK451" s="10"/>
      <c r="HL451" s="10"/>
    </row>
    <row r="452" spans="33:220" x14ac:dyDescent="0.2">
      <c r="AG452" s="10"/>
      <c r="AH452" s="10"/>
      <c r="AI452" s="10"/>
      <c r="AJ452" s="10"/>
      <c r="AL452" s="10"/>
      <c r="AM452" s="10"/>
      <c r="AN452" s="11"/>
      <c r="AO452" s="11"/>
      <c r="AQ452" s="10"/>
      <c r="AR452" s="10"/>
      <c r="AS452" s="10"/>
      <c r="AT452" s="10"/>
      <c r="AU452" s="10"/>
      <c r="AW452" s="10"/>
      <c r="AX452" s="10"/>
      <c r="AY452" s="10"/>
      <c r="BC452" s="10"/>
      <c r="BD452" s="10"/>
      <c r="BP452" s="10"/>
      <c r="BR452" s="10"/>
      <c r="BS452" s="10"/>
      <c r="BT452" s="10"/>
      <c r="CK452" s="10"/>
      <c r="CL452" s="10"/>
      <c r="CM452" s="10"/>
      <c r="CN452" s="10"/>
      <c r="CO452" s="10"/>
      <c r="CP452" s="10"/>
      <c r="DJ452" s="10"/>
      <c r="DK452" s="10"/>
      <c r="DL452" s="10"/>
      <c r="DM452" s="10"/>
      <c r="DN452" s="10"/>
      <c r="DO452" s="10"/>
      <c r="DQ452" s="10"/>
      <c r="DR452" s="10"/>
      <c r="DS452" s="10"/>
      <c r="DT452" s="10"/>
      <c r="DU452" s="10"/>
      <c r="DV452" s="10"/>
      <c r="DW452" s="10"/>
      <c r="DX452" s="10"/>
      <c r="DY452" s="10"/>
      <c r="DZ452" s="10"/>
      <c r="EA452" s="10"/>
      <c r="EB452" s="10"/>
      <c r="EC452" s="10"/>
      <c r="ED452" s="10"/>
      <c r="EE452" s="10"/>
      <c r="EJ452" s="10"/>
      <c r="EL452" s="10"/>
      <c r="EM452" s="10"/>
      <c r="EN452" s="10"/>
      <c r="EO452" s="10"/>
      <c r="EP452" s="10"/>
      <c r="EQ452" s="10"/>
      <c r="ER452" s="10"/>
      <c r="ES452" s="10"/>
      <c r="ET452" s="10"/>
      <c r="EU452" s="10"/>
      <c r="EV452" s="10"/>
      <c r="EW452" s="10"/>
      <c r="EX452" s="10"/>
      <c r="EZ452" s="10"/>
      <c r="FJ452" s="10"/>
      <c r="FK452" s="10"/>
      <c r="FQ452" s="10"/>
      <c r="FS452" s="10"/>
      <c r="FV452" s="10"/>
      <c r="FW452" s="10"/>
      <c r="FX452" s="10"/>
      <c r="FY452" s="10"/>
      <c r="GE452" s="10"/>
      <c r="GP452" s="10"/>
      <c r="GR452" s="10"/>
      <c r="GV452" s="10"/>
      <c r="GW452" s="10"/>
      <c r="GX452" s="10"/>
      <c r="GY452" s="10"/>
      <c r="HB452" s="10"/>
      <c r="HC452" s="10"/>
      <c r="HD452" s="10"/>
      <c r="HE452" s="10"/>
      <c r="HF452" s="10"/>
      <c r="HG452" s="10"/>
      <c r="HH452" s="10"/>
      <c r="HK452" s="10"/>
      <c r="HL452" s="10"/>
    </row>
    <row r="453" spans="33:220" x14ac:dyDescent="0.2">
      <c r="AG453" s="10"/>
      <c r="AH453" s="10"/>
      <c r="AI453" s="10"/>
      <c r="AJ453" s="10"/>
      <c r="AL453" s="10"/>
      <c r="AM453" s="10"/>
      <c r="AN453" s="11"/>
      <c r="AO453" s="11"/>
      <c r="AQ453" s="10"/>
      <c r="AR453" s="10"/>
      <c r="AS453" s="10"/>
      <c r="AT453" s="10"/>
      <c r="AU453" s="10"/>
      <c r="AW453" s="10"/>
      <c r="AX453" s="10"/>
      <c r="AY453" s="10"/>
      <c r="BC453" s="10"/>
      <c r="BD453" s="10"/>
      <c r="BP453" s="10"/>
      <c r="BR453" s="10"/>
      <c r="BS453" s="10"/>
      <c r="BT453" s="10"/>
      <c r="CK453" s="10"/>
      <c r="CL453" s="10"/>
      <c r="CM453" s="10"/>
      <c r="CN453" s="10"/>
      <c r="CO453" s="10"/>
      <c r="CP453" s="10"/>
      <c r="DJ453" s="10"/>
      <c r="DK453" s="10"/>
      <c r="DL453" s="10"/>
      <c r="DM453" s="10"/>
      <c r="DN453" s="10"/>
      <c r="DO453" s="10"/>
      <c r="DQ453" s="10"/>
      <c r="DR453" s="10"/>
      <c r="DS453" s="10"/>
      <c r="DT453" s="10"/>
      <c r="DU453" s="10"/>
      <c r="DV453" s="10"/>
      <c r="DW453" s="10"/>
      <c r="DX453" s="10"/>
      <c r="DY453" s="10"/>
      <c r="DZ453" s="10"/>
      <c r="EA453" s="10"/>
      <c r="EB453" s="10"/>
      <c r="EC453" s="10"/>
      <c r="ED453" s="10"/>
      <c r="EE453" s="10"/>
      <c r="EJ453" s="10"/>
      <c r="EL453" s="10"/>
      <c r="EM453" s="10"/>
      <c r="EN453" s="10"/>
      <c r="EO453" s="10"/>
      <c r="EP453" s="10"/>
      <c r="EQ453" s="10"/>
      <c r="ER453" s="10"/>
      <c r="ES453" s="10"/>
      <c r="ET453" s="10"/>
      <c r="EU453" s="10"/>
      <c r="EV453" s="10"/>
      <c r="EW453" s="10"/>
      <c r="EX453" s="10"/>
      <c r="EZ453" s="10"/>
      <c r="FJ453" s="10"/>
      <c r="FK453" s="10"/>
      <c r="FQ453" s="10"/>
      <c r="FS453" s="10"/>
      <c r="FV453" s="10"/>
      <c r="FW453" s="10"/>
      <c r="FX453" s="10"/>
      <c r="FY453" s="10"/>
      <c r="GE453" s="10"/>
      <c r="GP453" s="10"/>
      <c r="GR453" s="10"/>
      <c r="GV453" s="10"/>
      <c r="GW453" s="10"/>
      <c r="GX453" s="10"/>
      <c r="GY453" s="10"/>
      <c r="HB453" s="10"/>
      <c r="HC453" s="10"/>
      <c r="HD453" s="10"/>
      <c r="HE453" s="10"/>
      <c r="HF453" s="10"/>
      <c r="HG453" s="10"/>
      <c r="HH453" s="10"/>
      <c r="HK453" s="10"/>
      <c r="HL453" s="10"/>
    </row>
    <row r="454" spans="33:220" x14ac:dyDescent="0.2">
      <c r="AG454" s="10"/>
      <c r="AH454" s="10"/>
      <c r="AI454" s="10"/>
      <c r="AJ454" s="10"/>
      <c r="AL454" s="10"/>
      <c r="AM454" s="10"/>
      <c r="AN454" s="11"/>
      <c r="AO454" s="11"/>
      <c r="AQ454" s="10"/>
      <c r="AR454" s="10"/>
      <c r="AS454" s="10"/>
      <c r="AT454" s="10"/>
      <c r="AU454" s="10"/>
      <c r="AW454" s="10"/>
      <c r="AX454" s="10"/>
      <c r="AY454" s="10"/>
      <c r="BC454" s="10"/>
      <c r="BD454" s="10"/>
      <c r="BP454" s="10"/>
      <c r="BR454" s="10"/>
      <c r="BS454" s="10"/>
      <c r="BT454" s="10"/>
      <c r="CK454" s="10"/>
      <c r="CL454" s="10"/>
      <c r="CM454" s="10"/>
      <c r="CN454" s="10"/>
      <c r="CO454" s="10"/>
      <c r="CP454" s="10"/>
      <c r="DJ454" s="10"/>
      <c r="DK454" s="10"/>
      <c r="DL454" s="10"/>
      <c r="DM454" s="10"/>
      <c r="DN454" s="10"/>
      <c r="DO454" s="10"/>
      <c r="DQ454" s="10"/>
      <c r="DR454" s="10"/>
      <c r="DS454" s="10"/>
      <c r="DT454" s="10"/>
      <c r="DU454" s="10"/>
      <c r="DV454" s="10"/>
      <c r="DW454" s="10"/>
      <c r="DX454" s="10"/>
      <c r="DY454" s="10"/>
      <c r="DZ454" s="10"/>
      <c r="EA454" s="10"/>
      <c r="EB454" s="10"/>
      <c r="EC454" s="10"/>
      <c r="ED454" s="10"/>
      <c r="EE454" s="10"/>
      <c r="EJ454" s="10"/>
      <c r="EL454" s="10"/>
      <c r="EM454" s="10"/>
      <c r="EN454" s="10"/>
      <c r="EO454" s="10"/>
      <c r="EP454" s="10"/>
      <c r="EQ454" s="10"/>
      <c r="ER454" s="10"/>
      <c r="ES454" s="10"/>
      <c r="ET454" s="10"/>
      <c r="EU454" s="10"/>
      <c r="EV454" s="10"/>
      <c r="EW454" s="10"/>
      <c r="EX454" s="10"/>
      <c r="EZ454" s="10"/>
      <c r="FJ454" s="10"/>
      <c r="FK454" s="10"/>
      <c r="FQ454" s="10"/>
      <c r="FS454" s="10"/>
      <c r="FV454" s="10"/>
      <c r="FW454" s="10"/>
      <c r="FX454" s="10"/>
      <c r="FY454" s="10"/>
      <c r="GE454" s="10"/>
      <c r="GP454" s="10"/>
      <c r="GR454" s="10"/>
      <c r="GV454" s="10"/>
      <c r="GW454" s="10"/>
      <c r="GX454" s="10"/>
      <c r="GY454" s="10"/>
      <c r="HB454" s="10"/>
      <c r="HC454" s="10"/>
      <c r="HD454" s="10"/>
      <c r="HE454" s="10"/>
      <c r="HF454" s="10"/>
      <c r="HG454" s="10"/>
      <c r="HH454" s="10"/>
      <c r="HK454" s="10"/>
      <c r="HL454" s="10"/>
    </row>
    <row r="455" spans="33:220" x14ac:dyDescent="0.2">
      <c r="AG455" s="10"/>
      <c r="AH455" s="10"/>
      <c r="AI455" s="10"/>
      <c r="AJ455" s="10"/>
      <c r="AL455" s="10"/>
      <c r="AM455" s="10"/>
      <c r="AN455" s="11"/>
      <c r="AO455" s="11"/>
      <c r="AQ455" s="10"/>
      <c r="AR455" s="10"/>
      <c r="AS455" s="10"/>
      <c r="AT455" s="10"/>
      <c r="AU455" s="10"/>
      <c r="AW455" s="10"/>
      <c r="AX455" s="10"/>
      <c r="AY455" s="10"/>
      <c r="BC455" s="10"/>
      <c r="BD455" s="10"/>
      <c r="BP455" s="10"/>
      <c r="BR455" s="10"/>
      <c r="BS455" s="10"/>
      <c r="BT455" s="10"/>
      <c r="CK455" s="10"/>
      <c r="CL455" s="10"/>
      <c r="CM455" s="10"/>
      <c r="CN455" s="10"/>
      <c r="CO455" s="10"/>
      <c r="CP455" s="10"/>
      <c r="DJ455" s="10"/>
      <c r="DK455" s="10"/>
      <c r="DL455" s="10"/>
      <c r="DM455" s="10"/>
      <c r="DN455" s="10"/>
      <c r="DO455" s="10"/>
      <c r="DQ455" s="10"/>
      <c r="DR455" s="10"/>
      <c r="DS455" s="10"/>
      <c r="DT455" s="10"/>
      <c r="DU455" s="10"/>
      <c r="DV455" s="10"/>
      <c r="DW455" s="10"/>
      <c r="DX455" s="10"/>
      <c r="DY455" s="10"/>
      <c r="DZ455" s="10"/>
      <c r="EA455" s="10"/>
      <c r="EB455" s="10"/>
      <c r="EC455" s="10"/>
      <c r="ED455" s="10"/>
      <c r="EE455" s="10"/>
      <c r="EJ455" s="10"/>
      <c r="EL455" s="10"/>
      <c r="EM455" s="10"/>
      <c r="EN455" s="10"/>
      <c r="EO455" s="10"/>
      <c r="EP455" s="10"/>
      <c r="EQ455" s="10"/>
      <c r="ER455" s="10"/>
      <c r="ES455" s="10"/>
      <c r="ET455" s="10"/>
      <c r="EU455" s="10"/>
      <c r="EV455" s="10"/>
      <c r="EW455" s="10"/>
      <c r="EX455" s="10"/>
      <c r="EZ455" s="10"/>
      <c r="FJ455" s="10"/>
      <c r="FK455" s="10"/>
      <c r="FQ455" s="10"/>
      <c r="FS455" s="10"/>
      <c r="FV455" s="10"/>
      <c r="FW455" s="10"/>
      <c r="FX455" s="10"/>
      <c r="FY455" s="10"/>
      <c r="GE455" s="10"/>
      <c r="GP455" s="10"/>
      <c r="GR455" s="10"/>
      <c r="GV455" s="10"/>
      <c r="GW455" s="10"/>
      <c r="GX455" s="10"/>
      <c r="GY455" s="10"/>
      <c r="HB455" s="10"/>
      <c r="HC455" s="10"/>
      <c r="HD455" s="10"/>
      <c r="HE455" s="10"/>
      <c r="HF455" s="10"/>
      <c r="HG455" s="10"/>
      <c r="HH455" s="10"/>
      <c r="HK455" s="10"/>
      <c r="HL455" s="10"/>
    </row>
    <row r="456" spans="33:220" x14ac:dyDescent="0.2">
      <c r="AG456" s="10"/>
      <c r="AH456" s="10"/>
      <c r="AI456" s="10"/>
      <c r="AJ456" s="10"/>
      <c r="AL456" s="10"/>
      <c r="AM456" s="10"/>
      <c r="AN456" s="11"/>
      <c r="AO456" s="11"/>
      <c r="AQ456" s="10"/>
      <c r="AR456" s="10"/>
      <c r="AS456" s="10"/>
      <c r="AT456" s="10"/>
      <c r="AU456" s="10"/>
      <c r="AW456" s="10"/>
      <c r="AX456" s="10"/>
      <c r="AY456" s="10"/>
      <c r="BC456" s="10"/>
      <c r="BD456" s="10"/>
      <c r="BP456" s="10"/>
      <c r="BR456" s="10"/>
      <c r="BS456" s="10"/>
      <c r="BT456" s="10"/>
      <c r="CK456" s="10"/>
      <c r="CL456" s="10"/>
      <c r="CM456" s="10"/>
      <c r="CN456" s="10"/>
      <c r="CO456" s="10"/>
      <c r="CP456" s="10"/>
      <c r="DJ456" s="10"/>
      <c r="DK456" s="10"/>
      <c r="DL456" s="10"/>
      <c r="DM456" s="10"/>
      <c r="DN456" s="10"/>
      <c r="DO456" s="10"/>
      <c r="DQ456" s="10"/>
      <c r="DR456" s="10"/>
      <c r="DS456" s="10"/>
      <c r="DT456" s="10"/>
      <c r="DU456" s="10"/>
      <c r="DV456" s="10"/>
      <c r="DW456" s="10"/>
      <c r="DX456" s="10"/>
      <c r="DY456" s="10"/>
      <c r="DZ456" s="10"/>
      <c r="EA456" s="10"/>
      <c r="EB456" s="10"/>
      <c r="EC456" s="10"/>
      <c r="ED456" s="10"/>
      <c r="EE456" s="10"/>
      <c r="EJ456" s="10"/>
      <c r="EL456" s="10"/>
      <c r="EM456" s="10"/>
      <c r="EN456" s="10"/>
      <c r="EO456" s="10"/>
      <c r="EP456" s="10"/>
      <c r="EQ456" s="10"/>
      <c r="ER456" s="10"/>
      <c r="ES456" s="10"/>
      <c r="ET456" s="10"/>
      <c r="EU456" s="10"/>
      <c r="EV456" s="10"/>
      <c r="EW456" s="10"/>
      <c r="EX456" s="10"/>
      <c r="EZ456" s="10"/>
      <c r="FJ456" s="10"/>
      <c r="FK456" s="10"/>
      <c r="FQ456" s="10"/>
      <c r="FS456" s="10"/>
      <c r="FV456" s="10"/>
      <c r="FW456" s="10"/>
      <c r="FX456" s="10"/>
      <c r="FY456" s="10"/>
      <c r="GE456" s="10"/>
      <c r="GP456" s="10"/>
      <c r="GR456" s="10"/>
      <c r="GV456" s="10"/>
      <c r="GW456" s="10"/>
      <c r="GX456" s="10"/>
      <c r="GY456" s="10"/>
      <c r="HB456" s="10"/>
      <c r="HC456" s="10"/>
      <c r="HD456" s="10"/>
      <c r="HE456" s="10"/>
      <c r="HF456" s="10"/>
      <c r="HG456" s="10"/>
      <c r="HH456" s="10"/>
      <c r="HK456" s="10"/>
      <c r="HL456" s="10"/>
    </row>
    <row r="457" spans="33:220" x14ac:dyDescent="0.2">
      <c r="AG457" s="10"/>
      <c r="AH457" s="10"/>
      <c r="AI457" s="10"/>
      <c r="AJ457" s="10"/>
      <c r="AL457" s="10"/>
      <c r="AM457" s="10"/>
      <c r="AN457" s="11"/>
      <c r="AO457" s="11"/>
      <c r="AQ457" s="10"/>
      <c r="AR457" s="10"/>
      <c r="AS457" s="10"/>
      <c r="AT457" s="10"/>
      <c r="AU457" s="10"/>
      <c r="AW457" s="10"/>
      <c r="AX457" s="10"/>
      <c r="AY457" s="10"/>
      <c r="BC457" s="10"/>
      <c r="BD457" s="10"/>
      <c r="BP457" s="10"/>
      <c r="BR457" s="10"/>
      <c r="BS457" s="10"/>
      <c r="BT457" s="10"/>
      <c r="CK457" s="10"/>
      <c r="CL457" s="10"/>
      <c r="CM457" s="10"/>
      <c r="CN457" s="10"/>
      <c r="CO457" s="10"/>
      <c r="CP457" s="10"/>
      <c r="DJ457" s="10"/>
      <c r="DK457" s="10"/>
      <c r="DL457" s="10"/>
      <c r="DM457" s="10"/>
      <c r="DN457" s="10"/>
      <c r="DO457" s="10"/>
      <c r="DQ457" s="10"/>
      <c r="DR457" s="10"/>
      <c r="DS457" s="10"/>
      <c r="DT457" s="10"/>
      <c r="DU457" s="10"/>
      <c r="DV457" s="10"/>
      <c r="DW457" s="10"/>
      <c r="DX457" s="10"/>
      <c r="DY457" s="10"/>
      <c r="DZ457" s="10"/>
      <c r="EA457" s="10"/>
      <c r="EB457" s="10"/>
      <c r="EC457" s="10"/>
      <c r="ED457" s="10"/>
      <c r="EE457" s="10"/>
      <c r="EJ457" s="10"/>
      <c r="EL457" s="10"/>
      <c r="EM457" s="10"/>
      <c r="EN457" s="10"/>
      <c r="EO457" s="10"/>
      <c r="EP457" s="10"/>
      <c r="EQ457" s="10"/>
      <c r="ER457" s="10"/>
      <c r="ES457" s="10"/>
      <c r="ET457" s="10"/>
      <c r="EU457" s="10"/>
      <c r="EV457" s="10"/>
      <c r="EW457" s="10"/>
      <c r="EX457" s="10"/>
      <c r="EZ457" s="10"/>
      <c r="FJ457" s="10"/>
      <c r="FK457" s="10"/>
      <c r="FQ457" s="10"/>
      <c r="FS457" s="10"/>
      <c r="FV457" s="10"/>
      <c r="FW457" s="10"/>
      <c r="FX457" s="10"/>
      <c r="FY457" s="10"/>
      <c r="GE457" s="10"/>
      <c r="GP457" s="10"/>
      <c r="GR457" s="10"/>
      <c r="GV457" s="10"/>
      <c r="GW457" s="10"/>
      <c r="GX457" s="10"/>
      <c r="GY457" s="10"/>
      <c r="HB457" s="10"/>
      <c r="HC457" s="10"/>
      <c r="HD457" s="10"/>
      <c r="HE457" s="10"/>
      <c r="HF457" s="10"/>
      <c r="HG457" s="10"/>
      <c r="HH457" s="10"/>
      <c r="HK457" s="10"/>
      <c r="HL457" s="10"/>
    </row>
    <row r="458" spans="33:220" x14ac:dyDescent="0.2">
      <c r="AG458" s="10"/>
      <c r="AH458" s="10"/>
      <c r="AI458" s="10"/>
      <c r="AJ458" s="10"/>
      <c r="AL458" s="10"/>
      <c r="AM458" s="10"/>
      <c r="AN458" s="11"/>
      <c r="AO458" s="11"/>
      <c r="AQ458" s="10"/>
      <c r="AR458" s="10"/>
      <c r="AS458" s="10"/>
      <c r="AT458" s="10"/>
      <c r="AU458" s="10"/>
      <c r="AW458" s="10"/>
      <c r="AX458" s="10"/>
      <c r="AY458" s="10"/>
      <c r="BC458" s="10"/>
      <c r="BD458" s="10"/>
      <c r="BP458" s="10"/>
      <c r="BR458" s="10"/>
      <c r="BS458" s="10"/>
      <c r="BT458" s="10"/>
      <c r="CK458" s="10"/>
      <c r="CL458" s="10"/>
      <c r="CM458" s="10"/>
      <c r="CN458" s="10"/>
      <c r="CO458" s="10"/>
      <c r="CP458" s="10"/>
      <c r="DJ458" s="10"/>
      <c r="DK458" s="10"/>
      <c r="DL458" s="10"/>
      <c r="DM458" s="10"/>
      <c r="DN458" s="10"/>
      <c r="DO458" s="10"/>
      <c r="DQ458" s="10"/>
      <c r="DR458" s="10"/>
      <c r="DS458" s="10"/>
      <c r="DT458" s="10"/>
      <c r="DU458" s="10"/>
      <c r="DV458" s="10"/>
      <c r="DW458" s="10"/>
      <c r="DX458" s="10"/>
      <c r="DY458" s="10"/>
      <c r="DZ458" s="10"/>
      <c r="EA458" s="10"/>
      <c r="EB458" s="10"/>
      <c r="EC458" s="10"/>
      <c r="ED458" s="10"/>
      <c r="EE458" s="10"/>
      <c r="EJ458" s="10"/>
      <c r="EL458" s="10"/>
      <c r="EM458" s="10"/>
      <c r="EN458" s="10"/>
      <c r="EO458" s="10"/>
      <c r="EP458" s="10"/>
      <c r="EQ458" s="10"/>
      <c r="ER458" s="10"/>
      <c r="ES458" s="10"/>
      <c r="ET458" s="10"/>
      <c r="EU458" s="10"/>
      <c r="EV458" s="10"/>
      <c r="EW458" s="10"/>
      <c r="EX458" s="10"/>
      <c r="EZ458" s="10"/>
      <c r="FJ458" s="10"/>
      <c r="FK458" s="10"/>
      <c r="FQ458" s="10"/>
      <c r="FS458" s="10"/>
      <c r="FV458" s="10"/>
      <c r="FW458" s="10"/>
      <c r="FX458" s="10"/>
      <c r="FY458" s="10"/>
      <c r="GE458" s="10"/>
      <c r="GP458" s="10"/>
      <c r="GR458" s="10"/>
      <c r="GV458" s="10"/>
      <c r="GW458" s="10"/>
      <c r="GX458" s="10"/>
      <c r="GY458" s="10"/>
      <c r="HB458" s="10"/>
      <c r="HC458" s="10"/>
      <c r="HD458" s="10"/>
      <c r="HE458" s="10"/>
      <c r="HF458" s="10"/>
      <c r="HG458" s="10"/>
      <c r="HH458" s="10"/>
      <c r="HK458" s="10"/>
      <c r="HL458" s="10"/>
    </row>
    <row r="459" spans="33:220" x14ac:dyDescent="0.2">
      <c r="AG459" s="10"/>
      <c r="AH459" s="10"/>
      <c r="AI459" s="10"/>
      <c r="AJ459" s="10"/>
      <c r="AL459" s="10"/>
      <c r="AM459" s="10"/>
      <c r="AN459" s="11"/>
      <c r="AO459" s="11"/>
      <c r="AQ459" s="10"/>
      <c r="AR459" s="10"/>
      <c r="AS459" s="10"/>
      <c r="AT459" s="10"/>
      <c r="AU459" s="10"/>
      <c r="AW459" s="10"/>
      <c r="AX459" s="10"/>
      <c r="AY459" s="10"/>
      <c r="BC459" s="10"/>
      <c r="BD459" s="10"/>
      <c r="BP459" s="10"/>
      <c r="BR459" s="10"/>
      <c r="BS459" s="10"/>
      <c r="BT459" s="10"/>
      <c r="CK459" s="10"/>
      <c r="CL459" s="10"/>
      <c r="CM459" s="10"/>
      <c r="CN459" s="10"/>
      <c r="CO459" s="10"/>
      <c r="CP459" s="10"/>
      <c r="DJ459" s="10"/>
      <c r="DK459" s="10"/>
      <c r="DL459" s="10"/>
      <c r="DM459" s="10"/>
      <c r="DN459" s="10"/>
      <c r="DO459" s="10"/>
      <c r="DQ459" s="10"/>
      <c r="DR459" s="10"/>
      <c r="DS459" s="10"/>
      <c r="DT459" s="10"/>
      <c r="DU459" s="10"/>
      <c r="DV459" s="10"/>
      <c r="DW459" s="10"/>
      <c r="DX459" s="10"/>
      <c r="DY459" s="10"/>
      <c r="DZ459" s="10"/>
      <c r="EA459" s="10"/>
      <c r="EB459" s="10"/>
      <c r="EC459" s="10"/>
      <c r="ED459" s="10"/>
      <c r="EE459" s="10"/>
      <c r="EJ459" s="10"/>
      <c r="EL459" s="10"/>
      <c r="EM459" s="10"/>
      <c r="EN459" s="10"/>
      <c r="EO459" s="10"/>
      <c r="EP459" s="10"/>
      <c r="EQ459" s="10"/>
      <c r="ER459" s="10"/>
      <c r="ES459" s="10"/>
      <c r="ET459" s="10"/>
      <c r="EU459" s="10"/>
      <c r="EV459" s="10"/>
      <c r="EW459" s="10"/>
      <c r="EX459" s="10"/>
      <c r="EZ459" s="10"/>
      <c r="FJ459" s="10"/>
      <c r="FK459" s="10"/>
      <c r="FQ459" s="10"/>
      <c r="FS459" s="10"/>
      <c r="FV459" s="10"/>
      <c r="FW459" s="10"/>
      <c r="FX459" s="10"/>
      <c r="FY459" s="10"/>
      <c r="GE459" s="10"/>
      <c r="GP459" s="10"/>
      <c r="GR459" s="10"/>
      <c r="GV459" s="10"/>
      <c r="GW459" s="10"/>
      <c r="GX459" s="10"/>
      <c r="GY459" s="10"/>
      <c r="HB459" s="10"/>
      <c r="HC459" s="10"/>
      <c r="HD459" s="10"/>
      <c r="HE459" s="10"/>
      <c r="HF459" s="10"/>
      <c r="HG459" s="10"/>
      <c r="HH459" s="10"/>
      <c r="HK459" s="10"/>
      <c r="HL459" s="10"/>
    </row>
    <row r="460" spans="33:220" x14ac:dyDescent="0.2">
      <c r="AG460" s="10"/>
      <c r="AH460" s="10"/>
      <c r="AI460" s="10"/>
      <c r="AJ460" s="10"/>
      <c r="AL460" s="10"/>
      <c r="AM460" s="10"/>
      <c r="AN460" s="11"/>
      <c r="AO460" s="11"/>
      <c r="AQ460" s="10"/>
      <c r="AR460" s="10"/>
      <c r="AS460" s="10"/>
      <c r="AT460" s="10"/>
      <c r="AU460" s="10"/>
      <c r="AW460" s="10"/>
      <c r="AX460" s="10"/>
      <c r="AY460" s="10"/>
      <c r="BC460" s="10"/>
      <c r="BD460" s="10"/>
      <c r="BP460" s="10"/>
      <c r="BR460" s="10"/>
      <c r="BS460" s="10"/>
      <c r="BT460" s="10"/>
      <c r="CK460" s="10"/>
      <c r="CL460" s="10"/>
      <c r="CM460" s="10"/>
      <c r="CN460" s="10"/>
      <c r="CO460" s="10"/>
      <c r="CP460" s="10"/>
      <c r="DJ460" s="10"/>
      <c r="DK460" s="10"/>
      <c r="DL460" s="10"/>
      <c r="DM460" s="10"/>
      <c r="DN460" s="10"/>
      <c r="DO460" s="10"/>
      <c r="DQ460" s="10"/>
      <c r="DR460" s="10"/>
      <c r="DS460" s="10"/>
      <c r="DT460" s="10"/>
      <c r="DU460" s="10"/>
      <c r="DV460" s="10"/>
      <c r="DW460" s="10"/>
      <c r="DX460" s="10"/>
      <c r="DY460" s="10"/>
      <c r="DZ460" s="10"/>
      <c r="EA460" s="10"/>
      <c r="EB460" s="10"/>
      <c r="EC460" s="10"/>
      <c r="ED460" s="10"/>
      <c r="EE460" s="10"/>
      <c r="EJ460" s="10"/>
      <c r="EL460" s="10"/>
      <c r="EM460" s="10"/>
      <c r="EN460" s="10"/>
      <c r="EO460" s="10"/>
      <c r="EP460" s="10"/>
      <c r="EQ460" s="10"/>
      <c r="ER460" s="10"/>
      <c r="ES460" s="10"/>
      <c r="ET460" s="10"/>
      <c r="EU460" s="10"/>
      <c r="EV460" s="10"/>
      <c r="EW460" s="10"/>
      <c r="EX460" s="10"/>
      <c r="EZ460" s="10"/>
      <c r="FJ460" s="10"/>
      <c r="FK460" s="10"/>
      <c r="FQ460" s="10"/>
      <c r="FS460" s="10"/>
      <c r="FV460" s="10"/>
      <c r="FW460" s="10"/>
      <c r="FX460" s="10"/>
      <c r="FY460" s="10"/>
      <c r="GE460" s="10"/>
      <c r="GP460" s="10"/>
      <c r="GR460" s="10"/>
      <c r="GV460" s="10"/>
      <c r="GW460" s="10"/>
      <c r="GX460" s="10"/>
      <c r="GY460" s="10"/>
      <c r="HB460" s="10"/>
      <c r="HC460" s="10"/>
      <c r="HD460" s="10"/>
      <c r="HE460" s="10"/>
      <c r="HF460" s="10"/>
      <c r="HG460" s="10"/>
      <c r="HH460" s="10"/>
      <c r="HK460" s="10"/>
      <c r="HL460" s="10"/>
    </row>
    <row r="461" spans="33:220" x14ac:dyDescent="0.2">
      <c r="AG461" s="10"/>
      <c r="AH461" s="10"/>
      <c r="AI461" s="10"/>
      <c r="AJ461" s="10"/>
      <c r="AL461" s="10"/>
      <c r="AM461" s="10"/>
      <c r="AN461" s="11"/>
      <c r="AO461" s="11"/>
      <c r="AQ461" s="10"/>
      <c r="AR461" s="10"/>
      <c r="AS461" s="10"/>
      <c r="AT461" s="10"/>
      <c r="AU461" s="10"/>
      <c r="AW461" s="10"/>
      <c r="AX461" s="10"/>
      <c r="AY461" s="10"/>
      <c r="BC461" s="10"/>
      <c r="BD461" s="10"/>
      <c r="BP461" s="10"/>
      <c r="BR461" s="10"/>
      <c r="BS461" s="10"/>
      <c r="BT461" s="10"/>
      <c r="CK461" s="10"/>
      <c r="CL461" s="10"/>
      <c r="CM461" s="10"/>
      <c r="CN461" s="10"/>
      <c r="CO461" s="10"/>
      <c r="CP461" s="10"/>
      <c r="DJ461" s="10"/>
      <c r="DK461" s="10"/>
      <c r="DL461" s="10"/>
      <c r="DM461" s="10"/>
      <c r="DN461" s="10"/>
      <c r="DO461" s="10"/>
      <c r="DQ461" s="10"/>
      <c r="DR461" s="10"/>
      <c r="DS461" s="10"/>
      <c r="DT461" s="10"/>
      <c r="DU461" s="10"/>
      <c r="DV461" s="10"/>
      <c r="DW461" s="10"/>
      <c r="DX461" s="10"/>
      <c r="DY461" s="10"/>
      <c r="DZ461" s="10"/>
      <c r="EA461" s="10"/>
      <c r="EB461" s="10"/>
      <c r="EC461" s="10"/>
      <c r="ED461" s="10"/>
      <c r="EE461" s="10"/>
      <c r="EJ461" s="10"/>
      <c r="EL461" s="10"/>
      <c r="EM461" s="10"/>
      <c r="EN461" s="10"/>
      <c r="EO461" s="10"/>
      <c r="EP461" s="10"/>
      <c r="EQ461" s="10"/>
      <c r="ER461" s="10"/>
      <c r="ES461" s="10"/>
      <c r="ET461" s="10"/>
      <c r="EU461" s="10"/>
      <c r="EV461" s="10"/>
      <c r="EW461" s="10"/>
      <c r="EX461" s="10"/>
      <c r="EZ461" s="10"/>
      <c r="FJ461" s="10"/>
      <c r="FK461" s="10"/>
      <c r="FQ461" s="10"/>
      <c r="FS461" s="10"/>
      <c r="FV461" s="10"/>
      <c r="FW461" s="10"/>
      <c r="FX461" s="10"/>
      <c r="FY461" s="10"/>
      <c r="GE461" s="10"/>
      <c r="GP461" s="10"/>
      <c r="GR461" s="10"/>
      <c r="GV461" s="10"/>
      <c r="GW461" s="10"/>
      <c r="GX461" s="10"/>
      <c r="GY461" s="10"/>
      <c r="HB461" s="10"/>
      <c r="HC461" s="10"/>
      <c r="HD461" s="10"/>
      <c r="HE461" s="10"/>
      <c r="HF461" s="10"/>
      <c r="HG461" s="10"/>
      <c r="HH461" s="10"/>
      <c r="HK461" s="10"/>
      <c r="HL461" s="10"/>
    </row>
    <row r="462" spans="33:220" x14ac:dyDescent="0.2">
      <c r="AG462" s="10"/>
      <c r="AH462" s="10"/>
      <c r="AI462" s="10"/>
      <c r="AJ462" s="10"/>
      <c r="AL462" s="10"/>
      <c r="AM462" s="10"/>
      <c r="AN462" s="11"/>
      <c r="AO462" s="11"/>
      <c r="AQ462" s="10"/>
      <c r="AR462" s="10"/>
      <c r="AS462" s="10"/>
      <c r="AT462" s="10"/>
      <c r="AU462" s="10"/>
      <c r="AW462" s="10"/>
      <c r="AX462" s="10"/>
      <c r="AY462" s="10"/>
      <c r="BC462" s="10"/>
      <c r="BD462" s="10"/>
      <c r="BP462" s="10"/>
      <c r="BR462" s="10"/>
      <c r="BS462" s="10"/>
      <c r="BT462" s="10"/>
      <c r="CK462" s="10"/>
      <c r="CL462" s="10"/>
      <c r="CM462" s="10"/>
      <c r="CN462" s="10"/>
      <c r="CO462" s="10"/>
      <c r="CP462" s="10"/>
      <c r="DJ462" s="10"/>
      <c r="DK462" s="10"/>
      <c r="DL462" s="10"/>
      <c r="DM462" s="10"/>
      <c r="DN462" s="10"/>
      <c r="DO462" s="10"/>
      <c r="DQ462" s="10"/>
      <c r="DR462" s="10"/>
      <c r="DS462" s="10"/>
      <c r="DT462" s="10"/>
      <c r="DU462" s="10"/>
      <c r="DV462" s="10"/>
      <c r="DW462" s="10"/>
      <c r="DX462" s="10"/>
      <c r="DY462" s="10"/>
      <c r="DZ462" s="10"/>
      <c r="EA462" s="10"/>
      <c r="EB462" s="10"/>
      <c r="EC462" s="10"/>
      <c r="ED462" s="10"/>
      <c r="EE462" s="10"/>
      <c r="EJ462" s="10"/>
      <c r="EL462" s="10"/>
      <c r="EM462" s="10"/>
      <c r="EN462" s="10"/>
      <c r="EO462" s="10"/>
      <c r="EP462" s="10"/>
      <c r="EQ462" s="10"/>
      <c r="ER462" s="10"/>
      <c r="ES462" s="10"/>
      <c r="ET462" s="10"/>
      <c r="EU462" s="10"/>
      <c r="EV462" s="10"/>
      <c r="EW462" s="10"/>
      <c r="EX462" s="10"/>
      <c r="EZ462" s="10"/>
      <c r="FJ462" s="10"/>
      <c r="FK462" s="10"/>
      <c r="FQ462" s="10"/>
      <c r="FS462" s="10"/>
      <c r="FV462" s="10"/>
      <c r="FW462" s="10"/>
      <c r="FX462" s="10"/>
      <c r="FY462" s="10"/>
      <c r="GE462" s="10"/>
      <c r="GP462" s="10"/>
      <c r="GR462" s="10"/>
      <c r="GV462" s="10"/>
      <c r="GW462" s="10"/>
      <c r="GX462" s="10"/>
      <c r="GY462" s="10"/>
      <c r="HB462" s="10"/>
      <c r="HC462" s="10"/>
      <c r="HD462" s="10"/>
      <c r="HE462" s="10"/>
      <c r="HF462" s="10"/>
      <c r="HG462" s="10"/>
      <c r="HH462" s="10"/>
      <c r="HK462" s="10"/>
      <c r="HL462" s="10"/>
    </row>
    <row r="463" spans="33:220" x14ac:dyDescent="0.2">
      <c r="AG463" s="10"/>
      <c r="AH463" s="10"/>
      <c r="AI463" s="10"/>
      <c r="AJ463" s="10"/>
      <c r="AL463" s="10"/>
      <c r="AM463" s="10"/>
      <c r="AN463" s="11"/>
      <c r="AO463" s="11"/>
      <c r="AQ463" s="10"/>
      <c r="AR463" s="10"/>
      <c r="AS463" s="10"/>
      <c r="AT463" s="10"/>
      <c r="AU463" s="10"/>
      <c r="AW463" s="10"/>
      <c r="AX463" s="10"/>
      <c r="AY463" s="10"/>
      <c r="BC463" s="10"/>
      <c r="BD463" s="10"/>
      <c r="BP463" s="10"/>
      <c r="BR463" s="10"/>
      <c r="BS463" s="10"/>
      <c r="BT463" s="10"/>
      <c r="CK463" s="10"/>
      <c r="CL463" s="10"/>
      <c r="CM463" s="10"/>
      <c r="CN463" s="10"/>
      <c r="CO463" s="10"/>
      <c r="CP463" s="10"/>
      <c r="DJ463" s="10"/>
      <c r="DK463" s="10"/>
      <c r="DL463" s="10"/>
      <c r="DM463" s="10"/>
      <c r="DN463" s="10"/>
      <c r="DO463" s="10"/>
      <c r="DQ463" s="10"/>
      <c r="DR463" s="10"/>
      <c r="DS463" s="10"/>
      <c r="DT463" s="10"/>
      <c r="DU463" s="10"/>
      <c r="DV463" s="10"/>
      <c r="DW463" s="10"/>
      <c r="DX463" s="10"/>
      <c r="DY463" s="10"/>
      <c r="DZ463" s="10"/>
      <c r="EA463" s="10"/>
      <c r="EB463" s="10"/>
      <c r="EC463" s="10"/>
      <c r="ED463" s="10"/>
      <c r="EE463" s="10"/>
      <c r="EJ463" s="10"/>
      <c r="EL463" s="10"/>
      <c r="EM463" s="10"/>
      <c r="EN463" s="10"/>
      <c r="EO463" s="10"/>
      <c r="EP463" s="10"/>
      <c r="EQ463" s="10"/>
      <c r="ER463" s="10"/>
      <c r="ES463" s="10"/>
      <c r="ET463" s="10"/>
      <c r="EU463" s="10"/>
      <c r="EV463" s="10"/>
      <c r="EW463" s="10"/>
      <c r="EX463" s="10"/>
      <c r="EZ463" s="10"/>
      <c r="FJ463" s="10"/>
      <c r="FK463" s="10"/>
      <c r="FQ463" s="10"/>
      <c r="FS463" s="10"/>
      <c r="FV463" s="10"/>
      <c r="FW463" s="10"/>
      <c r="FX463" s="10"/>
      <c r="FY463" s="10"/>
      <c r="GE463" s="10"/>
      <c r="GP463" s="10"/>
      <c r="GR463" s="10"/>
      <c r="GV463" s="10"/>
      <c r="GW463" s="10"/>
      <c r="GX463" s="10"/>
      <c r="GY463" s="10"/>
      <c r="HB463" s="10"/>
      <c r="HC463" s="10"/>
      <c r="HD463" s="10"/>
      <c r="HE463" s="10"/>
      <c r="HF463" s="10"/>
      <c r="HG463" s="10"/>
      <c r="HH463" s="10"/>
      <c r="HK463" s="10"/>
      <c r="HL463" s="10"/>
    </row>
    <row r="464" spans="33:220" x14ac:dyDescent="0.2">
      <c r="AG464" s="10"/>
      <c r="AH464" s="10"/>
      <c r="AI464" s="10"/>
      <c r="AJ464" s="10"/>
      <c r="AL464" s="10"/>
      <c r="AM464" s="10"/>
      <c r="AN464" s="11"/>
      <c r="AO464" s="11"/>
      <c r="AQ464" s="10"/>
      <c r="AR464" s="10"/>
      <c r="AS464" s="10"/>
      <c r="AT464" s="10"/>
      <c r="AU464" s="10"/>
      <c r="AW464" s="10"/>
      <c r="AX464" s="10"/>
      <c r="AY464" s="10"/>
      <c r="BC464" s="10"/>
      <c r="BD464" s="10"/>
      <c r="BP464" s="10"/>
      <c r="BR464" s="10"/>
      <c r="BS464" s="10"/>
      <c r="BT464" s="10"/>
      <c r="CK464" s="10"/>
      <c r="CL464" s="10"/>
      <c r="CM464" s="10"/>
      <c r="CN464" s="10"/>
      <c r="CO464" s="10"/>
      <c r="CP464" s="10"/>
      <c r="DJ464" s="10"/>
      <c r="DK464" s="10"/>
      <c r="DL464" s="10"/>
      <c r="DM464" s="10"/>
      <c r="DN464" s="10"/>
      <c r="DO464" s="10"/>
      <c r="DQ464" s="10"/>
      <c r="DR464" s="10"/>
      <c r="DS464" s="10"/>
      <c r="DT464" s="10"/>
      <c r="DU464" s="10"/>
      <c r="DV464" s="10"/>
      <c r="DW464" s="10"/>
      <c r="DX464" s="10"/>
      <c r="DY464" s="10"/>
      <c r="DZ464" s="10"/>
      <c r="EA464" s="10"/>
      <c r="EB464" s="10"/>
      <c r="EC464" s="10"/>
      <c r="ED464" s="10"/>
      <c r="EE464" s="10"/>
      <c r="EJ464" s="10"/>
      <c r="EL464" s="10"/>
      <c r="EM464" s="10"/>
      <c r="EN464" s="10"/>
      <c r="EO464" s="10"/>
      <c r="EP464" s="10"/>
      <c r="EQ464" s="10"/>
      <c r="ER464" s="10"/>
      <c r="ES464" s="10"/>
      <c r="ET464" s="10"/>
      <c r="EU464" s="10"/>
      <c r="EV464" s="10"/>
      <c r="EW464" s="10"/>
      <c r="EX464" s="10"/>
      <c r="EZ464" s="10"/>
      <c r="FJ464" s="10"/>
      <c r="FK464" s="10"/>
      <c r="FQ464" s="10"/>
      <c r="FS464" s="10"/>
      <c r="FV464" s="10"/>
      <c r="FW464" s="10"/>
      <c r="FX464" s="10"/>
      <c r="FY464" s="10"/>
      <c r="GE464" s="10"/>
      <c r="GP464" s="10"/>
      <c r="GR464" s="10"/>
      <c r="GV464" s="10"/>
      <c r="GW464" s="10"/>
      <c r="GX464" s="10"/>
      <c r="GY464" s="10"/>
      <c r="HB464" s="10"/>
      <c r="HC464" s="10"/>
      <c r="HD464" s="10"/>
      <c r="HE464" s="10"/>
      <c r="HF464" s="10"/>
      <c r="HG464" s="10"/>
      <c r="HH464" s="10"/>
      <c r="HK464" s="10"/>
      <c r="HL464" s="10"/>
    </row>
    <row r="465" spans="33:220" x14ac:dyDescent="0.2">
      <c r="AG465" s="10"/>
      <c r="AH465" s="10"/>
      <c r="AI465" s="10"/>
      <c r="AJ465" s="10"/>
      <c r="AL465" s="10"/>
      <c r="AM465" s="10"/>
      <c r="AN465" s="11"/>
      <c r="AO465" s="11"/>
      <c r="AQ465" s="10"/>
      <c r="AR465" s="10"/>
      <c r="AS465" s="10"/>
      <c r="AT465" s="10"/>
      <c r="AU465" s="10"/>
      <c r="AW465" s="10"/>
      <c r="AX465" s="10"/>
      <c r="AY465" s="10"/>
      <c r="BC465" s="10"/>
      <c r="BD465" s="10"/>
      <c r="BP465" s="10"/>
      <c r="BR465" s="10"/>
      <c r="BS465" s="10"/>
      <c r="BT465" s="10"/>
      <c r="CK465" s="10"/>
      <c r="CL465" s="10"/>
      <c r="CM465" s="10"/>
      <c r="CN465" s="10"/>
      <c r="CO465" s="10"/>
      <c r="CP465" s="10"/>
      <c r="DJ465" s="10"/>
      <c r="DK465" s="10"/>
      <c r="DL465" s="10"/>
      <c r="DM465" s="10"/>
      <c r="DN465" s="10"/>
      <c r="DO465" s="10"/>
      <c r="DQ465" s="10"/>
      <c r="DR465" s="10"/>
      <c r="DS465" s="10"/>
      <c r="DT465" s="10"/>
      <c r="DU465" s="10"/>
      <c r="DV465" s="10"/>
      <c r="DW465" s="10"/>
      <c r="DX465" s="10"/>
      <c r="DY465" s="10"/>
      <c r="DZ465" s="10"/>
      <c r="EA465" s="10"/>
      <c r="EB465" s="10"/>
      <c r="EC465" s="10"/>
      <c r="ED465" s="10"/>
      <c r="EE465" s="10"/>
      <c r="EJ465" s="10"/>
      <c r="EL465" s="10"/>
      <c r="EM465" s="10"/>
      <c r="EN465" s="10"/>
      <c r="EO465" s="10"/>
      <c r="EP465" s="10"/>
      <c r="EQ465" s="10"/>
      <c r="ER465" s="10"/>
      <c r="ES465" s="10"/>
      <c r="ET465" s="10"/>
      <c r="EU465" s="10"/>
      <c r="EV465" s="10"/>
      <c r="EW465" s="10"/>
      <c r="EX465" s="10"/>
      <c r="EZ465" s="10"/>
      <c r="FJ465" s="10"/>
      <c r="FK465" s="10"/>
      <c r="FQ465" s="10"/>
      <c r="FS465" s="10"/>
      <c r="FV465" s="10"/>
      <c r="FW465" s="10"/>
      <c r="FX465" s="10"/>
      <c r="FY465" s="10"/>
      <c r="GE465" s="10"/>
      <c r="GP465" s="10"/>
      <c r="GR465" s="10"/>
      <c r="GV465" s="10"/>
      <c r="GW465" s="10"/>
      <c r="GX465" s="10"/>
      <c r="GY465" s="10"/>
      <c r="HB465" s="10"/>
      <c r="HC465" s="10"/>
      <c r="HD465" s="10"/>
      <c r="HE465" s="10"/>
      <c r="HF465" s="10"/>
      <c r="HG465" s="10"/>
      <c r="HH465" s="10"/>
      <c r="HK465" s="10"/>
      <c r="HL465" s="10"/>
    </row>
    <row r="466" spans="33:220" x14ac:dyDescent="0.2">
      <c r="AG466" s="10"/>
      <c r="AH466" s="10"/>
      <c r="AI466" s="10"/>
      <c r="AJ466" s="10"/>
      <c r="AL466" s="10"/>
      <c r="AM466" s="10"/>
      <c r="AN466" s="11"/>
      <c r="AO466" s="11"/>
      <c r="AQ466" s="10"/>
      <c r="AR466" s="10"/>
      <c r="AS466" s="10"/>
      <c r="AT466" s="10"/>
      <c r="AU466" s="10"/>
      <c r="AW466" s="10"/>
      <c r="AX466" s="10"/>
      <c r="AY466" s="10"/>
      <c r="BC466" s="10"/>
      <c r="BD466" s="10"/>
      <c r="BP466" s="10"/>
      <c r="BR466" s="10"/>
      <c r="BS466" s="10"/>
      <c r="BT466" s="10"/>
      <c r="CK466" s="10"/>
      <c r="CL466" s="10"/>
      <c r="CM466" s="10"/>
      <c r="CN466" s="10"/>
      <c r="CO466" s="10"/>
      <c r="CP466" s="10"/>
      <c r="DJ466" s="10"/>
      <c r="DK466" s="10"/>
      <c r="DL466" s="10"/>
      <c r="DM466" s="10"/>
      <c r="DN466" s="10"/>
      <c r="DO466" s="10"/>
      <c r="DQ466" s="10"/>
      <c r="DR466" s="10"/>
      <c r="DS466" s="10"/>
      <c r="DT466" s="10"/>
      <c r="DU466" s="10"/>
      <c r="DV466" s="10"/>
      <c r="DW466" s="10"/>
      <c r="DX466" s="10"/>
      <c r="DY466" s="10"/>
      <c r="DZ466" s="10"/>
      <c r="EA466" s="10"/>
      <c r="EB466" s="10"/>
      <c r="EC466" s="10"/>
      <c r="ED466" s="10"/>
      <c r="EE466" s="10"/>
      <c r="EJ466" s="10"/>
      <c r="EL466" s="10"/>
      <c r="EM466" s="10"/>
      <c r="EN466" s="10"/>
      <c r="EO466" s="10"/>
      <c r="EP466" s="10"/>
      <c r="EQ466" s="10"/>
      <c r="ER466" s="10"/>
      <c r="ES466" s="10"/>
      <c r="ET466" s="10"/>
      <c r="EU466" s="10"/>
      <c r="EV466" s="10"/>
      <c r="EW466" s="10"/>
      <c r="EX466" s="10"/>
      <c r="EZ466" s="10"/>
      <c r="FJ466" s="10"/>
      <c r="FK466" s="10"/>
      <c r="FQ466" s="10"/>
      <c r="FS466" s="10"/>
      <c r="FV466" s="10"/>
      <c r="FW466" s="10"/>
      <c r="FX466" s="10"/>
      <c r="FY466" s="10"/>
      <c r="GE466" s="10"/>
      <c r="GP466" s="10"/>
      <c r="GR466" s="10"/>
      <c r="GV466" s="10"/>
      <c r="GW466" s="10"/>
      <c r="GX466" s="10"/>
      <c r="GY466" s="10"/>
      <c r="HB466" s="10"/>
      <c r="HC466" s="10"/>
      <c r="HD466" s="10"/>
      <c r="HE466" s="10"/>
      <c r="HF466" s="10"/>
      <c r="HG466" s="10"/>
      <c r="HH466" s="10"/>
      <c r="HK466" s="10"/>
      <c r="HL466" s="10"/>
    </row>
    <row r="467" spans="33:220" x14ac:dyDescent="0.2">
      <c r="AG467" s="10"/>
      <c r="AH467" s="10"/>
      <c r="AI467" s="10"/>
      <c r="AJ467" s="10"/>
      <c r="AL467" s="10"/>
      <c r="AM467" s="10"/>
      <c r="AN467" s="11"/>
      <c r="AO467" s="11"/>
      <c r="AQ467" s="10"/>
      <c r="AR467" s="10"/>
      <c r="AS467" s="10"/>
      <c r="AT467" s="10"/>
      <c r="AU467" s="10"/>
      <c r="AW467" s="10"/>
      <c r="AX467" s="10"/>
      <c r="AY467" s="10"/>
      <c r="BC467" s="10"/>
      <c r="BD467" s="10"/>
      <c r="BP467" s="10"/>
      <c r="BR467" s="10"/>
      <c r="BS467" s="10"/>
      <c r="BT467" s="10"/>
      <c r="CK467" s="10"/>
      <c r="CL467" s="10"/>
      <c r="CM467" s="10"/>
      <c r="CN467" s="10"/>
      <c r="CO467" s="10"/>
      <c r="CP467" s="10"/>
      <c r="DJ467" s="10"/>
      <c r="DK467" s="10"/>
      <c r="DL467" s="10"/>
      <c r="DM467" s="10"/>
      <c r="DN467" s="10"/>
      <c r="DO467" s="10"/>
      <c r="DQ467" s="10"/>
      <c r="DR467" s="10"/>
      <c r="DS467" s="10"/>
      <c r="DT467" s="10"/>
      <c r="DU467" s="10"/>
      <c r="DV467" s="10"/>
      <c r="DW467" s="10"/>
      <c r="DX467" s="10"/>
      <c r="DY467" s="10"/>
      <c r="DZ467" s="10"/>
      <c r="EA467" s="10"/>
      <c r="EB467" s="10"/>
      <c r="EC467" s="10"/>
      <c r="ED467" s="10"/>
      <c r="EE467" s="10"/>
      <c r="EJ467" s="10"/>
      <c r="EL467" s="10"/>
      <c r="EM467" s="10"/>
      <c r="EN467" s="10"/>
      <c r="EO467" s="10"/>
      <c r="EP467" s="10"/>
      <c r="EQ467" s="10"/>
      <c r="ER467" s="10"/>
      <c r="ES467" s="10"/>
      <c r="ET467" s="10"/>
      <c r="EU467" s="10"/>
      <c r="EV467" s="10"/>
      <c r="EW467" s="10"/>
      <c r="EX467" s="10"/>
      <c r="EZ467" s="10"/>
      <c r="FJ467" s="10"/>
      <c r="FK467" s="10"/>
      <c r="FQ467" s="10"/>
      <c r="FS467" s="10"/>
      <c r="FV467" s="10"/>
      <c r="FW467" s="10"/>
      <c r="FX467" s="10"/>
      <c r="FY467" s="10"/>
      <c r="GE467" s="10"/>
      <c r="GP467" s="10"/>
      <c r="GR467" s="10"/>
      <c r="GV467" s="10"/>
      <c r="GW467" s="10"/>
      <c r="GX467" s="10"/>
      <c r="GY467" s="10"/>
      <c r="HB467" s="10"/>
      <c r="HC467" s="10"/>
      <c r="HD467" s="10"/>
      <c r="HE467" s="10"/>
      <c r="HF467" s="10"/>
      <c r="HG467" s="10"/>
      <c r="HH467" s="10"/>
      <c r="HK467" s="10"/>
      <c r="HL467" s="10"/>
    </row>
    <row r="468" spans="33:220" x14ac:dyDescent="0.2">
      <c r="AG468" s="10"/>
      <c r="AH468" s="10"/>
      <c r="AI468" s="10"/>
      <c r="AJ468" s="10"/>
      <c r="AL468" s="10"/>
      <c r="AM468" s="10"/>
      <c r="AN468" s="11"/>
      <c r="AO468" s="11"/>
      <c r="AQ468" s="10"/>
      <c r="AR468" s="10"/>
      <c r="AS468" s="10"/>
      <c r="AT468" s="10"/>
      <c r="AU468" s="10"/>
      <c r="AW468" s="10"/>
      <c r="AX468" s="10"/>
      <c r="AY468" s="10"/>
      <c r="BC468" s="10"/>
      <c r="BD468" s="10"/>
      <c r="BP468" s="10"/>
      <c r="BR468" s="10"/>
      <c r="BS468" s="10"/>
      <c r="BT468" s="10"/>
      <c r="CK468" s="10"/>
      <c r="CL468" s="10"/>
      <c r="CM468" s="10"/>
      <c r="CN468" s="10"/>
      <c r="CO468" s="10"/>
      <c r="CP468" s="10"/>
      <c r="DJ468" s="10"/>
      <c r="DK468" s="10"/>
      <c r="DL468" s="10"/>
      <c r="DM468" s="10"/>
      <c r="DN468" s="10"/>
      <c r="DO468" s="10"/>
      <c r="DQ468" s="10"/>
      <c r="DR468" s="10"/>
      <c r="DS468" s="10"/>
      <c r="DT468" s="10"/>
      <c r="DU468" s="10"/>
      <c r="DV468" s="10"/>
      <c r="DW468" s="10"/>
      <c r="DX468" s="10"/>
      <c r="DY468" s="10"/>
      <c r="DZ468" s="10"/>
      <c r="EA468" s="10"/>
      <c r="EB468" s="10"/>
      <c r="EC468" s="10"/>
      <c r="ED468" s="10"/>
      <c r="EE468" s="10"/>
      <c r="EJ468" s="10"/>
      <c r="EL468" s="10"/>
      <c r="EM468" s="10"/>
      <c r="EN468" s="10"/>
      <c r="EO468" s="10"/>
      <c r="EP468" s="10"/>
      <c r="EQ468" s="10"/>
      <c r="ER468" s="10"/>
      <c r="ES468" s="10"/>
      <c r="ET468" s="10"/>
      <c r="EU468" s="10"/>
      <c r="EV468" s="10"/>
      <c r="EW468" s="10"/>
      <c r="EX468" s="10"/>
      <c r="EZ468" s="10"/>
      <c r="FJ468" s="10"/>
      <c r="FK468" s="10"/>
      <c r="FQ468" s="10"/>
      <c r="FS468" s="10"/>
      <c r="FV468" s="10"/>
      <c r="FW468" s="10"/>
      <c r="FX468" s="10"/>
      <c r="FY468" s="10"/>
      <c r="GE468" s="10"/>
      <c r="GP468" s="10"/>
      <c r="GR468" s="10"/>
      <c r="GV468" s="10"/>
      <c r="GW468" s="10"/>
      <c r="GX468" s="10"/>
      <c r="GY468" s="10"/>
      <c r="HB468" s="10"/>
      <c r="HC468" s="10"/>
      <c r="HD468" s="10"/>
      <c r="HE468" s="10"/>
      <c r="HF468" s="10"/>
      <c r="HG468" s="10"/>
      <c r="HH468" s="10"/>
      <c r="HK468" s="10"/>
      <c r="HL468" s="10"/>
    </row>
    <row r="469" spans="33:220" x14ac:dyDescent="0.2">
      <c r="AG469" s="10"/>
      <c r="AH469" s="10"/>
      <c r="AI469" s="10"/>
      <c r="AJ469" s="10"/>
      <c r="AL469" s="10"/>
      <c r="AM469" s="10"/>
      <c r="AN469" s="11"/>
      <c r="AO469" s="11"/>
      <c r="AQ469" s="10"/>
      <c r="AR469" s="10"/>
      <c r="AS469" s="10"/>
      <c r="AT469" s="10"/>
      <c r="AU469" s="10"/>
      <c r="AW469" s="10"/>
      <c r="AX469" s="10"/>
      <c r="AY469" s="10"/>
      <c r="BC469" s="10"/>
      <c r="BD469" s="10"/>
      <c r="BP469" s="10"/>
      <c r="BR469" s="10"/>
      <c r="BS469" s="10"/>
      <c r="BT469" s="10"/>
      <c r="CK469" s="10"/>
      <c r="CL469" s="10"/>
      <c r="CM469" s="10"/>
      <c r="CN469" s="10"/>
      <c r="CO469" s="10"/>
      <c r="CP469" s="10"/>
      <c r="DJ469" s="10"/>
      <c r="DK469" s="10"/>
      <c r="DL469" s="10"/>
      <c r="DM469" s="10"/>
      <c r="DN469" s="10"/>
      <c r="DO469" s="10"/>
      <c r="DQ469" s="10"/>
      <c r="DR469" s="10"/>
      <c r="DS469" s="10"/>
      <c r="DT469" s="10"/>
      <c r="DU469" s="10"/>
      <c r="DV469" s="10"/>
      <c r="DW469" s="10"/>
      <c r="DX469" s="10"/>
      <c r="DY469" s="10"/>
      <c r="DZ469" s="10"/>
      <c r="EA469" s="10"/>
      <c r="EB469" s="10"/>
      <c r="EC469" s="10"/>
      <c r="ED469" s="10"/>
      <c r="EE469" s="10"/>
      <c r="EJ469" s="10"/>
      <c r="EL469" s="10"/>
      <c r="EM469" s="10"/>
      <c r="EN469" s="10"/>
      <c r="EO469" s="10"/>
      <c r="EP469" s="10"/>
      <c r="EQ469" s="10"/>
      <c r="ER469" s="10"/>
      <c r="ES469" s="10"/>
      <c r="ET469" s="10"/>
      <c r="EU469" s="10"/>
      <c r="EV469" s="10"/>
      <c r="EW469" s="10"/>
      <c r="EX469" s="10"/>
      <c r="EZ469" s="10"/>
      <c r="FJ469" s="10"/>
      <c r="FK469" s="10"/>
      <c r="FQ469" s="10"/>
      <c r="FS469" s="10"/>
      <c r="FV469" s="10"/>
      <c r="FW469" s="10"/>
      <c r="FX469" s="10"/>
      <c r="FY469" s="10"/>
      <c r="GE469" s="10"/>
      <c r="GP469" s="10"/>
      <c r="GR469" s="10"/>
      <c r="GV469" s="10"/>
      <c r="GW469" s="10"/>
      <c r="GX469" s="10"/>
      <c r="GY469" s="10"/>
      <c r="HB469" s="10"/>
      <c r="HC469" s="10"/>
      <c r="HD469" s="10"/>
      <c r="HE469" s="10"/>
      <c r="HF469" s="10"/>
      <c r="HG469" s="10"/>
      <c r="HH469" s="10"/>
      <c r="HK469" s="10"/>
      <c r="HL469" s="10"/>
    </row>
    <row r="470" spans="33:220" x14ac:dyDescent="0.2">
      <c r="AG470" s="10"/>
      <c r="AH470" s="10"/>
      <c r="AI470" s="10"/>
      <c r="AJ470" s="10"/>
      <c r="AL470" s="10"/>
      <c r="AM470" s="10"/>
      <c r="AN470" s="11"/>
      <c r="AO470" s="11"/>
      <c r="AQ470" s="10"/>
      <c r="AR470" s="10"/>
      <c r="AS470" s="10"/>
      <c r="AT470" s="10"/>
      <c r="AU470" s="10"/>
      <c r="AW470" s="10"/>
      <c r="AX470" s="10"/>
      <c r="AY470" s="10"/>
      <c r="BC470" s="10"/>
      <c r="BD470" s="10"/>
      <c r="BP470" s="10"/>
      <c r="BR470" s="10"/>
      <c r="BS470" s="10"/>
      <c r="BT470" s="10"/>
      <c r="CK470" s="10"/>
      <c r="CL470" s="10"/>
      <c r="CM470" s="10"/>
      <c r="CN470" s="10"/>
      <c r="CO470" s="10"/>
      <c r="CP470" s="10"/>
      <c r="DJ470" s="10"/>
      <c r="DK470" s="10"/>
      <c r="DL470" s="10"/>
      <c r="DM470" s="10"/>
      <c r="DN470" s="10"/>
      <c r="DO470" s="10"/>
      <c r="DQ470" s="10"/>
      <c r="DR470" s="10"/>
      <c r="DS470" s="10"/>
      <c r="DT470" s="10"/>
      <c r="DU470" s="10"/>
      <c r="DV470" s="10"/>
      <c r="DW470" s="10"/>
      <c r="DX470" s="10"/>
      <c r="DY470" s="10"/>
      <c r="DZ470" s="10"/>
      <c r="EA470" s="10"/>
      <c r="EB470" s="10"/>
      <c r="EC470" s="10"/>
      <c r="ED470" s="10"/>
      <c r="EE470" s="10"/>
      <c r="EJ470" s="10"/>
      <c r="EL470" s="10"/>
      <c r="EM470" s="10"/>
      <c r="EN470" s="10"/>
      <c r="EO470" s="10"/>
      <c r="EP470" s="10"/>
      <c r="EQ470" s="10"/>
      <c r="ER470" s="10"/>
      <c r="ES470" s="10"/>
      <c r="ET470" s="10"/>
      <c r="EU470" s="10"/>
      <c r="EV470" s="10"/>
      <c r="EW470" s="10"/>
      <c r="EX470" s="10"/>
      <c r="EZ470" s="10"/>
      <c r="FJ470" s="10"/>
      <c r="FK470" s="10"/>
      <c r="FQ470" s="10"/>
      <c r="FS470" s="10"/>
      <c r="FV470" s="10"/>
      <c r="FW470" s="10"/>
      <c r="FX470" s="10"/>
      <c r="FY470" s="10"/>
      <c r="GE470" s="10"/>
      <c r="GP470" s="10"/>
      <c r="GR470" s="10"/>
      <c r="GV470" s="10"/>
      <c r="GW470" s="10"/>
      <c r="GX470" s="10"/>
      <c r="GY470" s="10"/>
      <c r="HB470" s="10"/>
      <c r="HC470" s="10"/>
      <c r="HD470" s="10"/>
      <c r="HE470" s="10"/>
      <c r="HF470" s="10"/>
      <c r="HG470" s="10"/>
      <c r="HH470" s="10"/>
      <c r="HK470" s="10"/>
      <c r="HL470" s="10"/>
    </row>
    <row r="471" spans="33:220" x14ac:dyDescent="0.2">
      <c r="AG471" s="10"/>
      <c r="AH471" s="10"/>
      <c r="AI471" s="10"/>
      <c r="AJ471" s="10"/>
      <c r="AL471" s="10"/>
      <c r="AM471" s="10"/>
      <c r="AN471" s="11"/>
      <c r="AO471" s="11"/>
      <c r="AQ471" s="10"/>
      <c r="AR471" s="10"/>
      <c r="AS471" s="10"/>
      <c r="AT471" s="10"/>
      <c r="AU471" s="10"/>
      <c r="AW471" s="10"/>
      <c r="AX471" s="10"/>
      <c r="AY471" s="10"/>
      <c r="BC471" s="10"/>
      <c r="BD471" s="10"/>
      <c r="BP471" s="10"/>
      <c r="BR471" s="10"/>
      <c r="BS471" s="10"/>
      <c r="BT471" s="10"/>
      <c r="CK471" s="10"/>
      <c r="CL471" s="10"/>
      <c r="CM471" s="10"/>
      <c r="CN471" s="10"/>
      <c r="CO471" s="10"/>
      <c r="CP471" s="10"/>
      <c r="DJ471" s="10"/>
      <c r="DK471" s="10"/>
      <c r="DL471" s="10"/>
      <c r="DM471" s="10"/>
      <c r="DN471" s="10"/>
      <c r="DO471" s="10"/>
      <c r="DQ471" s="10"/>
      <c r="DR471" s="10"/>
      <c r="DS471" s="10"/>
      <c r="DT471" s="10"/>
      <c r="DU471" s="10"/>
      <c r="DV471" s="10"/>
      <c r="DW471" s="10"/>
      <c r="DX471" s="10"/>
      <c r="DY471" s="10"/>
      <c r="DZ471" s="10"/>
      <c r="EA471" s="10"/>
      <c r="EB471" s="10"/>
      <c r="EC471" s="10"/>
      <c r="ED471" s="10"/>
      <c r="EE471" s="10"/>
      <c r="EJ471" s="10"/>
      <c r="EL471" s="10"/>
      <c r="EM471" s="10"/>
      <c r="EN471" s="10"/>
      <c r="EO471" s="10"/>
      <c r="EP471" s="10"/>
      <c r="EQ471" s="10"/>
      <c r="ER471" s="10"/>
      <c r="ES471" s="10"/>
      <c r="ET471" s="10"/>
      <c r="EU471" s="10"/>
      <c r="EV471" s="10"/>
      <c r="EW471" s="10"/>
      <c r="EX471" s="10"/>
      <c r="EZ471" s="10"/>
      <c r="FJ471" s="10"/>
      <c r="FK471" s="10"/>
      <c r="FQ471" s="10"/>
      <c r="FS471" s="10"/>
      <c r="FV471" s="10"/>
      <c r="FW471" s="10"/>
      <c r="FX471" s="10"/>
      <c r="FY471" s="10"/>
      <c r="GE471" s="10"/>
      <c r="GP471" s="10"/>
      <c r="GR471" s="10"/>
      <c r="GV471" s="10"/>
      <c r="GW471" s="10"/>
      <c r="GX471" s="10"/>
      <c r="GY471" s="10"/>
      <c r="HB471" s="10"/>
      <c r="HC471" s="10"/>
      <c r="HD471" s="10"/>
      <c r="HE471" s="10"/>
      <c r="HF471" s="10"/>
      <c r="HG471" s="10"/>
      <c r="HH471" s="10"/>
      <c r="HK471" s="10"/>
      <c r="HL471" s="10"/>
    </row>
    <row r="472" spans="33:220" x14ac:dyDescent="0.2">
      <c r="AG472" s="10"/>
      <c r="AH472" s="10"/>
      <c r="AI472" s="10"/>
      <c r="AJ472" s="10"/>
      <c r="AL472" s="10"/>
      <c r="AM472" s="10"/>
      <c r="AN472" s="11"/>
      <c r="AO472" s="11"/>
      <c r="AQ472" s="10"/>
      <c r="AR472" s="10"/>
      <c r="AS472" s="10"/>
      <c r="AT472" s="10"/>
      <c r="AU472" s="10"/>
      <c r="AW472" s="10"/>
      <c r="AX472" s="10"/>
      <c r="AY472" s="10"/>
      <c r="BC472" s="10"/>
      <c r="BD472" s="10"/>
      <c r="BP472" s="10"/>
      <c r="BR472" s="10"/>
      <c r="BS472" s="10"/>
      <c r="BT472" s="10"/>
      <c r="CK472" s="10"/>
      <c r="CL472" s="10"/>
      <c r="CM472" s="10"/>
      <c r="CN472" s="10"/>
      <c r="CO472" s="10"/>
      <c r="CP472" s="10"/>
      <c r="DJ472" s="10"/>
      <c r="DK472" s="10"/>
      <c r="DL472" s="10"/>
      <c r="DM472" s="10"/>
      <c r="DN472" s="10"/>
      <c r="DO472" s="10"/>
      <c r="DQ472" s="10"/>
      <c r="DR472" s="10"/>
      <c r="DS472" s="10"/>
      <c r="DT472" s="10"/>
      <c r="DU472" s="10"/>
      <c r="DV472" s="10"/>
      <c r="DW472" s="10"/>
      <c r="DX472" s="10"/>
      <c r="DY472" s="10"/>
      <c r="DZ472" s="10"/>
      <c r="EA472" s="10"/>
      <c r="EB472" s="10"/>
      <c r="EC472" s="10"/>
      <c r="ED472" s="10"/>
      <c r="EE472" s="10"/>
      <c r="EJ472" s="10"/>
      <c r="EL472" s="10"/>
      <c r="EM472" s="10"/>
      <c r="EN472" s="10"/>
      <c r="EO472" s="10"/>
      <c r="EP472" s="10"/>
      <c r="EQ472" s="10"/>
      <c r="ER472" s="10"/>
      <c r="ES472" s="10"/>
      <c r="ET472" s="10"/>
      <c r="EU472" s="10"/>
      <c r="EV472" s="10"/>
      <c r="EW472" s="10"/>
      <c r="EX472" s="10"/>
      <c r="EZ472" s="10"/>
      <c r="FJ472" s="10"/>
      <c r="FK472" s="10"/>
      <c r="FQ472" s="10"/>
      <c r="FS472" s="10"/>
      <c r="FV472" s="10"/>
      <c r="FW472" s="10"/>
      <c r="FX472" s="10"/>
      <c r="FY472" s="10"/>
      <c r="GE472" s="10"/>
      <c r="GP472" s="10"/>
      <c r="GR472" s="10"/>
      <c r="GV472" s="10"/>
      <c r="GW472" s="10"/>
      <c r="GX472" s="10"/>
      <c r="GY472" s="10"/>
      <c r="HB472" s="10"/>
      <c r="HC472" s="10"/>
      <c r="HD472" s="10"/>
      <c r="HE472" s="10"/>
      <c r="HF472" s="10"/>
      <c r="HG472" s="10"/>
      <c r="HH472" s="10"/>
      <c r="HK472" s="10"/>
      <c r="HL472" s="10"/>
    </row>
    <row r="473" spans="33:220" x14ac:dyDescent="0.2">
      <c r="AG473" s="10"/>
      <c r="AH473" s="10"/>
      <c r="AI473" s="10"/>
      <c r="AJ473" s="10"/>
      <c r="AL473" s="10"/>
      <c r="AM473" s="10"/>
      <c r="AN473" s="11"/>
      <c r="AO473" s="11"/>
      <c r="AQ473" s="10"/>
      <c r="AR473" s="10"/>
      <c r="AS473" s="10"/>
      <c r="AT473" s="10"/>
      <c r="AU473" s="10"/>
      <c r="AW473" s="10"/>
      <c r="AX473" s="10"/>
      <c r="AY473" s="10"/>
      <c r="BC473" s="10"/>
      <c r="BD473" s="10"/>
      <c r="BP473" s="10"/>
      <c r="BR473" s="10"/>
      <c r="BS473" s="10"/>
      <c r="BT473" s="10"/>
      <c r="CK473" s="10"/>
      <c r="CL473" s="10"/>
      <c r="CM473" s="10"/>
      <c r="CN473" s="10"/>
      <c r="CO473" s="10"/>
      <c r="CP473" s="10"/>
      <c r="DJ473" s="10"/>
      <c r="DK473" s="10"/>
      <c r="DL473" s="10"/>
      <c r="DM473" s="10"/>
      <c r="DN473" s="10"/>
      <c r="DO473" s="10"/>
      <c r="DQ473" s="10"/>
      <c r="DR473" s="10"/>
      <c r="DS473" s="10"/>
      <c r="DT473" s="10"/>
      <c r="DU473" s="10"/>
      <c r="DV473" s="10"/>
      <c r="DW473" s="10"/>
      <c r="DX473" s="10"/>
      <c r="DY473" s="10"/>
      <c r="DZ473" s="10"/>
      <c r="EA473" s="10"/>
      <c r="EB473" s="10"/>
      <c r="EC473" s="10"/>
      <c r="ED473" s="10"/>
      <c r="EE473" s="10"/>
      <c r="EJ473" s="10"/>
      <c r="EL473" s="10"/>
      <c r="EM473" s="10"/>
      <c r="EN473" s="10"/>
      <c r="EO473" s="10"/>
      <c r="EP473" s="10"/>
      <c r="EQ473" s="10"/>
      <c r="ER473" s="10"/>
      <c r="ES473" s="10"/>
      <c r="ET473" s="10"/>
      <c r="EU473" s="10"/>
      <c r="EV473" s="10"/>
      <c r="EW473" s="10"/>
      <c r="EX473" s="10"/>
      <c r="EZ473" s="10"/>
      <c r="FJ473" s="10"/>
      <c r="FK473" s="10"/>
      <c r="FQ473" s="10"/>
      <c r="FS473" s="10"/>
      <c r="FV473" s="10"/>
      <c r="FW473" s="10"/>
      <c r="FX473" s="10"/>
      <c r="FY473" s="10"/>
      <c r="GE473" s="10"/>
      <c r="GP473" s="10"/>
      <c r="GR473" s="10"/>
      <c r="GV473" s="10"/>
      <c r="GW473" s="10"/>
      <c r="GX473" s="10"/>
      <c r="GY473" s="10"/>
      <c r="HB473" s="10"/>
      <c r="HC473" s="10"/>
      <c r="HD473" s="10"/>
      <c r="HE473" s="10"/>
      <c r="HF473" s="10"/>
      <c r="HG473" s="10"/>
      <c r="HH473" s="10"/>
      <c r="HK473" s="10"/>
      <c r="HL473" s="10"/>
    </row>
    <row r="474" spans="33:220" x14ac:dyDescent="0.2">
      <c r="AG474" s="10"/>
      <c r="AH474" s="10"/>
      <c r="AI474" s="10"/>
      <c r="AJ474" s="10"/>
      <c r="AL474" s="10"/>
      <c r="AM474" s="10"/>
      <c r="AN474" s="11"/>
      <c r="AO474" s="11"/>
      <c r="AQ474" s="10"/>
      <c r="AR474" s="10"/>
      <c r="AS474" s="10"/>
      <c r="AT474" s="10"/>
      <c r="AU474" s="10"/>
      <c r="AW474" s="10"/>
      <c r="AX474" s="10"/>
      <c r="AY474" s="10"/>
      <c r="BC474" s="10"/>
      <c r="BD474" s="10"/>
      <c r="BP474" s="10"/>
      <c r="BR474" s="10"/>
      <c r="BS474" s="10"/>
      <c r="BT474" s="10"/>
      <c r="CK474" s="10"/>
      <c r="CL474" s="10"/>
      <c r="CM474" s="10"/>
      <c r="CN474" s="10"/>
      <c r="CO474" s="10"/>
      <c r="CP474" s="10"/>
      <c r="DJ474" s="10"/>
      <c r="DK474" s="10"/>
      <c r="DL474" s="10"/>
      <c r="DM474" s="10"/>
      <c r="DN474" s="10"/>
      <c r="DO474" s="10"/>
      <c r="DQ474" s="10"/>
      <c r="DR474" s="10"/>
      <c r="DS474" s="10"/>
      <c r="DT474" s="10"/>
      <c r="DU474" s="10"/>
      <c r="DV474" s="10"/>
      <c r="DW474" s="10"/>
      <c r="DX474" s="10"/>
      <c r="DY474" s="10"/>
      <c r="DZ474" s="10"/>
      <c r="EA474" s="10"/>
      <c r="EB474" s="10"/>
      <c r="EC474" s="10"/>
      <c r="ED474" s="10"/>
      <c r="EE474" s="10"/>
      <c r="EJ474" s="10"/>
      <c r="EL474" s="10"/>
      <c r="EM474" s="10"/>
      <c r="EN474" s="10"/>
      <c r="EO474" s="10"/>
      <c r="EP474" s="10"/>
      <c r="EQ474" s="10"/>
      <c r="ER474" s="10"/>
      <c r="ES474" s="10"/>
      <c r="ET474" s="10"/>
      <c r="EU474" s="10"/>
      <c r="EV474" s="10"/>
      <c r="EW474" s="10"/>
      <c r="EX474" s="10"/>
      <c r="EZ474" s="10"/>
      <c r="FJ474" s="10"/>
      <c r="FK474" s="10"/>
      <c r="FQ474" s="10"/>
      <c r="FS474" s="10"/>
      <c r="FV474" s="10"/>
      <c r="FW474" s="10"/>
      <c r="FX474" s="10"/>
      <c r="FY474" s="10"/>
      <c r="GE474" s="10"/>
      <c r="GP474" s="10"/>
      <c r="GR474" s="10"/>
      <c r="GV474" s="10"/>
      <c r="GW474" s="10"/>
      <c r="GX474" s="10"/>
      <c r="GY474" s="10"/>
      <c r="HB474" s="10"/>
      <c r="HC474" s="10"/>
      <c r="HD474" s="10"/>
      <c r="HE474" s="10"/>
      <c r="HF474" s="10"/>
      <c r="HG474" s="10"/>
      <c r="HH474" s="10"/>
      <c r="HK474" s="10"/>
      <c r="HL474" s="10"/>
    </row>
    <row r="475" spans="33:220" x14ac:dyDescent="0.2">
      <c r="AG475" s="10"/>
      <c r="AH475" s="10"/>
      <c r="AI475" s="10"/>
      <c r="AJ475" s="10"/>
      <c r="AL475" s="10"/>
      <c r="AM475" s="10"/>
      <c r="AN475" s="11"/>
      <c r="AO475" s="11"/>
      <c r="AQ475" s="10"/>
      <c r="AR475" s="10"/>
      <c r="AS475" s="10"/>
      <c r="AT475" s="10"/>
      <c r="AU475" s="10"/>
      <c r="AW475" s="10"/>
      <c r="AX475" s="10"/>
      <c r="AY475" s="10"/>
      <c r="BC475" s="10"/>
      <c r="BD475" s="10"/>
      <c r="BP475" s="10"/>
      <c r="BR475" s="10"/>
      <c r="BS475" s="10"/>
      <c r="BT475" s="10"/>
      <c r="CK475" s="10"/>
      <c r="CL475" s="10"/>
      <c r="CM475" s="10"/>
      <c r="CN475" s="10"/>
      <c r="CO475" s="10"/>
      <c r="CP475" s="10"/>
      <c r="DJ475" s="10"/>
      <c r="DK475" s="10"/>
      <c r="DL475" s="10"/>
      <c r="DM475" s="10"/>
      <c r="DN475" s="10"/>
      <c r="DO475" s="10"/>
      <c r="DQ475" s="10"/>
      <c r="DR475" s="10"/>
      <c r="DS475" s="10"/>
      <c r="DT475" s="10"/>
      <c r="DU475" s="10"/>
      <c r="DV475" s="10"/>
      <c r="DW475" s="10"/>
      <c r="DX475" s="10"/>
      <c r="DY475" s="10"/>
      <c r="DZ475" s="10"/>
      <c r="EA475" s="10"/>
      <c r="EB475" s="10"/>
      <c r="EC475" s="10"/>
      <c r="ED475" s="10"/>
      <c r="EE475" s="10"/>
      <c r="EJ475" s="10"/>
      <c r="EL475" s="10"/>
      <c r="EM475" s="10"/>
      <c r="EN475" s="10"/>
      <c r="EO475" s="10"/>
      <c r="EP475" s="10"/>
      <c r="EQ475" s="10"/>
      <c r="ER475" s="10"/>
      <c r="ES475" s="10"/>
      <c r="ET475" s="10"/>
      <c r="EU475" s="10"/>
      <c r="EV475" s="10"/>
      <c r="EW475" s="10"/>
      <c r="EX475" s="10"/>
      <c r="EZ475" s="10"/>
      <c r="FJ475" s="10"/>
      <c r="FK475" s="10"/>
      <c r="FQ475" s="10"/>
      <c r="FS475" s="10"/>
      <c r="FV475" s="10"/>
      <c r="FW475" s="10"/>
      <c r="FX475" s="10"/>
      <c r="FY475" s="10"/>
      <c r="GE475" s="10"/>
      <c r="GP475" s="10"/>
      <c r="GR475" s="10"/>
      <c r="GV475" s="10"/>
      <c r="GW475" s="10"/>
      <c r="GX475" s="10"/>
      <c r="GY475" s="10"/>
      <c r="HB475" s="10"/>
      <c r="HC475" s="10"/>
      <c r="HD475" s="10"/>
      <c r="HE475" s="10"/>
      <c r="HF475" s="10"/>
      <c r="HG475" s="10"/>
      <c r="HH475" s="10"/>
      <c r="HK475" s="10"/>
      <c r="HL475" s="10"/>
    </row>
    <row r="476" spans="33:220" x14ac:dyDescent="0.2">
      <c r="AG476" s="10"/>
      <c r="AH476" s="10"/>
      <c r="AI476" s="10"/>
      <c r="AJ476" s="10"/>
      <c r="AL476" s="10"/>
      <c r="AM476" s="10"/>
      <c r="AN476" s="11"/>
      <c r="AO476" s="11"/>
      <c r="AQ476" s="10"/>
      <c r="AR476" s="10"/>
      <c r="AS476" s="10"/>
      <c r="AT476" s="10"/>
      <c r="AU476" s="10"/>
      <c r="AW476" s="10"/>
      <c r="AX476" s="10"/>
      <c r="AY476" s="10"/>
      <c r="BC476" s="10"/>
      <c r="BD476" s="10"/>
      <c r="BP476" s="10"/>
      <c r="BR476" s="10"/>
      <c r="BS476" s="10"/>
      <c r="BT476" s="10"/>
      <c r="CK476" s="10"/>
      <c r="CL476" s="10"/>
      <c r="CM476" s="10"/>
      <c r="CN476" s="10"/>
      <c r="CO476" s="10"/>
      <c r="CP476" s="10"/>
      <c r="DJ476" s="10"/>
      <c r="DK476" s="10"/>
      <c r="DL476" s="10"/>
      <c r="DM476" s="10"/>
      <c r="DN476" s="10"/>
      <c r="DO476" s="10"/>
      <c r="DQ476" s="10"/>
      <c r="DR476" s="10"/>
      <c r="DS476" s="10"/>
      <c r="DT476" s="10"/>
      <c r="DU476" s="10"/>
      <c r="DV476" s="10"/>
      <c r="DW476" s="10"/>
      <c r="DX476" s="10"/>
      <c r="DY476" s="10"/>
      <c r="DZ476" s="10"/>
      <c r="EA476" s="10"/>
      <c r="EB476" s="10"/>
      <c r="EC476" s="10"/>
      <c r="ED476" s="10"/>
      <c r="EE476" s="10"/>
      <c r="EJ476" s="10"/>
      <c r="EL476" s="10"/>
      <c r="EM476" s="10"/>
      <c r="EN476" s="10"/>
      <c r="EO476" s="10"/>
      <c r="EP476" s="10"/>
      <c r="EQ476" s="10"/>
      <c r="ER476" s="10"/>
      <c r="ES476" s="10"/>
      <c r="ET476" s="10"/>
      <c r="EU476" s="10"/>
      <c r="EV476" s="10"/>
      <c r="EW476" s="10"/>
      <c r="EX476" s="10"/>
      <c r="EZ476" s="10"/>
      <c r="FJ476" s="10"/>
      <c r="FK476" s="10"/>
      <c r="FQ476" s="10"/>
      <c r="FS476" s="10"/>
      <c r="FV476" s="10"/>
      <c r="FW476" s="10"/>
      <c r="FX476" s="10"/>
      <c r="FY476" s="10"/>
      <c r="GE476" s="10"/>
      <c r="GP476" s="10"/>
      <c r="GR476" s="10"/>
      <c r="GV476" s="10"/>
      <c r="GW476" s="10"/>
      <c r="GX476" s="10"/>
      <c r="GY476" s="10"/>
      <c r="HB476" s="10"/>
      <c r="HC476" s="10"/>
      <c r="HD476" s="10"/>
      <c r="HE476" s="10"/>
      <c r="HF476" s="10"/>
      <c r="HG476" s="10"/>
      <c r="HH476" s="10"/>
      <c r="HK476" s="10"/>
      <c r="HL476" s="10"/>
    </row>
    <row r="477" spans="33:220" x14ac:dyDescent="0.2">
      <c r="AG477" s="10"/>
      <c r="AH477" s="10"/>
      <c r="AI477" s="10"/>
      <c r="AJ477" s="10"/>
      <c r="AL477" s="10"/>
      <c r="AM477" s="10"/>
      <c r="AN477" s="11"/>
      <c r="AO477" s="11"/>
      <c r="AQ477" s="10"/>
      <c r="AR477" s="10"/>
      <c r="AS477" s="10"/>
      <c r="AT477" s="10"/>
      <c r="AU477" s="10"/>
      <c r="AW477" s="10"/>
      <c r="AX477" s="10"/>
      <c r="AY477" s="10"/>
      <c r="BC477" s="10"/>
      <c r="BD477" s="10"/>
      <c r="BP477" s="10"/>
      <c r="BR477" s="10"/>
      <c r="BS477" s="10"/>
      <c r="BT477" s="10"/>
      <c r="CK477" s="10"/>
      <c r="CL477" s="10"/>
      <c r="CM477" s="10"/>
      <c r="CN477" s="10"/>
      <c r="CO477" s="10"/>
      <c r="CP477" s="10"/>
      <c r="DJ477" s="10"/>
      <c r="DK477" s="10"/>
      <c r="DL477" s="10"/>
      <c r="DM477" s="10"/>
      <c r="DN477" s="10"/>
      <c r="DO477" s="10"/>
      <c r="DQ477" s="10"/>
      <c r="DR477" s="10"/>
      <c r="DS477" s="10"/>
      <c r="DT477" s="10"/>
      <c r="DU477" s="10"/>
      <c r="DV477" s="10"/>
      <c r="DW477" s="10"/>
      <c r="DX477" s="10"/>
      <c r="DY477" s="10"/>
      <c r="DZ477" s="10"/>
      <c r="EA477" s="10"/>
      <c r="EB477" s="10"/>
      <c r="EC477" s="10"/>
      <c r="ED477" s="10"/>
      <c r="EE477" s="10"/>
      <c r="EJ477" s="10"/>
      <c r="EL477" s="10"/>
      <c r="EM477" s="10"/>
      <c r="EN477" s="10"/>
      <c r="EO477" s="10"/>
      <c r="EP477" s="10"/>
      <c r="EQ477" s="10"/>
      <c r="ER477" s="10"/>
      <c r="ES477" s="10"/>
      <c r="ET477" s="10"/>
      <c r="EU477" s="10"/>
      <c r="EV477" s="10"/>
      <c r="EW477" s="10"/>
      <c r="EX477" s="10"/>
      <c r="EZ477" s="10"/>
      <c r="FJ477" s="10"/>
      <c r="FK477" s="10"/>
      <c r="FQ477" s="10"/>
      <c r="FS477" s="10"/>
      <c r="FV477" s="10"/>
      <c r="FW477" s="10"/>
      <c r="FX477" s="10"/>
      <c r="FY477" s="10"/>
      <c r="GE477" s="10"/>
      <c r="GP477" s="10"/>
      <c r="GR477" s="10"/>
      <c r="GV477" s="10"/>
      <c r="GW477" s="10"/>
      <c r="GX477" s="10"/>
      <c r="GY477" s="10"/>
      <c r="HB477" s="10"/>
      <c r="HC477" s="10"/>
      <c r="HD477" s="10"/>
      <c r="HE477" s="10"/>
      <c r="HF477" s="10"/>
      <c r="HG477" s="10"/>
      <c r="HH477" s="10"/>
      <c r="HK477" s="10"/>
      <c r="HL477" s="10"/>
    </row>
    <row r="478" spans="33:220" x14ac:dyDescent="0.2">
      <c r="AG478" s="10"/>
      <c r="AH478" s="10"/>
      <c r="AI478" s="10"/>
      <c r="AJ478" s="10"/>
      <c r="AL478" s="10"/>
      <c r="AM478" s="10"/>
      <c r="AN478" s="11"/>
      <c r="AO478" s="11"/>
      <c r="AQ478" s="10"/>
      <c r="AR478" s="10"/>
      <c r="AS478" s="10"/>
      <c r="AT478" s="10"/>
      <c r="AU478" s="10"/>
      <c r="AW478" s="10"/>
      <c r="AX478" s="10"/>
      <c r="AY478" s="10"/>
      <c r="BC478" s="10"/>
      <c r="BD478" s="10"/>
      <c r="BP478" s="10"/>
      <c r="BR478" s="10"/>
      <c r="BS478" s="10"/>
      <c r="BT478" s="10"/>
      <c r="CK478" s="10"/>
      <c r="CL478" s="10"/>
      <c r="CM478" s="10"/>
      <c r="CN478" s="10"/>
      <c r="CO478" s="10"/>
      <c r="CP478" s="10"/>
      <c r="DJ478" s="10"/>
      <c r="DK478" s="10"/>
      <c r="DL478" s="10"/>
      <c r="DM478" s="10"/>
      <c r="DN478" s="10"/>
      <c r="DO478" s="10"/>
      <c r="DQ478" s="10"/>
      <c r="DR478" s="10"/>
      <c r="DS478" s="10"/>
      <c r="DT478" s="10"/>
      <c r="DU478" s="10"/>
      <c r="DV478" s="10"/>
      <c r="DW478" s="10"/>
      <c r="DX478" s="10"/>
      <c r="DY478" s="10"/>
      <c r="DZ478" s="10"/>
      <c r="EA478" s="10"/>
      <c r="EB478" s="10"/>
      <c r="EC478" s="10"/>
      <c r="ED478" s="10"/>
      <c r="EE478" s="10"/>
      <c r="EJ478" s="10"/>
      <c r="EL478" s="10"/>
      <c r="EM478" s="10"/>
      <c r="EN478" s="10"/>
      <c r="EO478" s="10"/>
      <c r="EP478" s="10"/>
      <c r="EQ478" s="10"/>
      <c r="ER478" s="10"/>
      <c r="ES478" s="10"/>
      <c r="ET478" s="10"/>
      <c r="EU478" s="10"/>
      <c r="EV478" s="10"/>
      <c r="EW478" s="10"/>
      <c r="EX478" s="10"/>
      <c r="EZ478" s="10"/>
      <c r="FJ478" s="10"/>
      <c r="FK478" s="10"/>
      <c r="FQ478" s="10"/>
      <c r="FS478" s="10"/>
      <c r="FV478" s="10"/>
      <c r="FW478" s="10"/>
      <c r="FX478" s="10"/>
      <c r="FY478" s="10"/>
      <c r="GE478" s="10"/>
      <c r="GP478" s="10"/>
      <c r="GR478" s="10"/>
      <c r="GV478" s="10"/>
      <c r="GW478" s="10"/>
      <c r="GX478" s="10"/>
      <c r="GY478" s="10"/>
      <c r="HB478" s="10"/>
      <c r="HC478" s="10"/>
      <c r="HD478" s="10"/>
      <c r="HE478" s="10"/>
      <c r="HF478" s="10"/>
      <c r="HG478" s="10"/>
      <c r="HH478" s="10"/>
      <c r="HK478" s="10"/>
      <c r="HL478" s="10"/>
    </row>
    <row r="479" spans="33:220" x14ac:dyDescent="0.2">
      <c r="AG479" s="10"/>
      <c r="AH479" s="10"/>
      <c r="AI479" s="10"/>
      <c r="AJ479" s="10"/>
      <c r="AL479" s="10"/>
      <c r="AM479" s="10"/>
      <c r="AN479" s="11"/>
      <c r="AO479" s="11"/>
      <c r="AQ479" s="10"/>
      <c r="AR479" s="10"/>
      <c r="AS479" s="10"/>
      <c r="AT479" s="10"/>
      <c r="AU479" s="10"/>
      <c r="AW479" s="10"/>
      <c r="AX479" s="10"/>
      <c r="AY479" s="10"/>
      <c r="BC479" s="10"/>
      <c r="BD479" s="10"/>
      <c r="BP479" s="10"/>
      <c r="BR479" s="10"/>
      <c r="BS479" s="10"/>
      <c r="BT479" s="10"/>
      <c r="CK479" s="10"/>
      <c r="CL479" s="10"/>
      <c r="CM479" s="10"/>
      <c r="CN479" s="10"/>
      <c r="CO479" s="10"/>
      <c r="CP479" s="10"/>
      <c r="DJ479" s="10"/>
      <c r="DK479" s="10"/>
      <c r="DL479" s="10"/>
      <c r="DM479" s="10"/>
      <c r="DN479" s="10"/>
      <c r="DO479" s="10"/>
      <c r="DQ479" s="10"/>
      <c r="DR479" s="10"/>
      <c r="DS479" s="10"/>
      <c r="DT479" s="10"/>
      <c r="DU479" s="10"/>
      <c r="DV479" s="10"/>
      <c r="DW479" s="10"/>
      <c r="DX479" s="10"/>
      <c r="DY479" s="10"/>
      <c r="DZ479" s="10"/>
      <c r="EA479" s="10"/>
      <c r="EB479" s="10"/>
      <c r="EC479" s="10"/>
      <c r="ED479" s="10"/>
      <c r="EE479" s="10"/>
      <c r="EJ479" s="10"/>
      <c r="EL479" s="10"/>
      <c r="EM479" s="10"/>
      <c r="EN479" s="10"/>
      <c r="EO479" s="10"/>
      <c r="EP479" s="10"/>
      <c r="EQ479" s="10"/>
      <c r="ER479" s="10"/>
      <c r="ES479" s="10"/>
      <c r="ET479" s="10"/>
      <c r="EU479" s="10"/>
      <c r="EV479" s="10"/>
      <c r="EW479" s="10"/>
      <c r="EX479" s="10"/>
      <c r="EZ479" s="10"/>
      <c r="FJ479" s="10"/>
      <c r="FK479" s="10"/>
      <c r="FQ479" s="10"/>
      <c r="FS479" s="10"/>
      <c r="FV479" s="10"/>
      <c r="FW479" s="10"/>
      <c r="FX479" s="10"/>
      <c r="FY479" s="10"/>
      <c r="GE479" s="10"/>
      <c r="GP479" s="10"/>
      <c r="GR479" s="10"/>
      <c r="GV479" s="10"/>
      <c r="GW479" s="10"/>
      <c r="GX479" s="10"/>
      <c r="GY479" s="10"/>
      <c r="HB479" s="10"/>
      <c r="HC479" s="10"/>
      <c r="HD479" s="10"/>
      <c r="HE479" s="10"/>
      <c r="HF479" s="10"/>
      <c r="HG479" s="10"/>
      <c r="HH479" s="10"/>
      <c r="HK479" s="10"/>
      <c r="HL479" s="10"/>
    </row>
    <row r="480" spans="33:220" x14ac:dyDescent="0.2">
      <c r="AG480" s="10"/>
      <c r="AH480" s="10"/>
      <c r="AI480" s="10"/>
      <c r="AJ480" s="10"/>
      <c r="AL480" s="10"/>
      <c r="AM480" s="10"/>
      <c r="AN480" s="11"/>
      <c r="AO480" s="11"/>
      <c r="AQ480" s="10"/>
      <c r="AR480" s="10"/>
      <c r="AS480" s="10"/>
      <c r="AT480" s="10"/>
      <c r="AU480" s="10"/>
      <c r="AW480" s="10"/>
      <c r="AX480" s="10"/>
      <c r="AY480" s="10"/>
      <c r="BC480" s="10"/>
      <c r="BD480" s="10"/>
      <c r="BP480" s="10"/>
      <c r="BR480" s="10"/>
      <c r="BS480" s="10"/>
      <c r="BT480" s="10"/>
      <c r="CK480" s="10"/>
      <c r="CL480" s="10"/>
      <c r="CM480" s="10"/>
      <c r="CN480" s="10"/>
      <c r="CO480" s="10"/>
      <c r="CP480" s="10"/>
      <c r="DJ480" s="10"/>
      <c r="DK480" s="10"/>
      <c r="DL480" s="10"/>
      <c r="DM480" s="10"/>
      <c r="DN480" s="10"/>
      <c r="DO480" s="10"/>
      <c r="DQ480" s="10"/>
      <c r="DR480" s="10"/>
      <c r="DS480" s="10"/>
      <c r="DT480" s="10"/>
      <c r="DU480" s="10"/>
      <c r="DV480" s="10"/>
      <c r="DW480" s="10"/>
      <c r="DX480" s="10"/>
      <c r="DY480" s="10"/>
      <c r="DZ480" s="10"/>
      <c r="EA480" s="10"/>
      <c r="EB480" s="10"/>
      <c r="EC480" s="10"/>
      <c r="ED480" s="10"/>
      <c r="EE480" s="10"/>
      <c r="EJ480" s="10"/>
      <c r="EL480" s="10"/>
      <c r="EM480" s="10"/>
      <c r="EN480" s="10"/>
      <c r="EO480" s="10"/>
      <c r="EP480" s="10"/>
      <c r="EQ480" s="10"/>
      <c r="ER480" s="10"/>
      <c r="ES480" s="10"/>
      <c r="ET480" s="10"/>
      <c r="EU480" s="10"/>
      <c r="EV480" s="10"/>
      <c r="EW480" s="10"/>
      <c r="EX480" s="10"/>
      <c r="EZ480" s="10"/>
      <c r="FJ480" s="10"/>
      <c r="FK480" s="10"/>
      <c r="FQ480" s="10"/>
      <c r="FS480" s="10"/>
      <c r="FV480" s="10"/>
      <c r="FW480" s="10"/>
      <c r="FX480" s="10"/>
      <c r="FY480" s="10"/>
      <c r="GE480" s="10"/>
      <c r="GP480" s="10"/>
      <c r="GR480" s="10"/>
      <c r="GV480" s="10"/>
      <c r="GW480" s="10"/>
      <c r="GX480" s="10"/>
      <c r="GY480" s="10"/>
      <c r="HB480" s="10"/>
      <c r="HC480" s="10"/>
      <c r="HD480" s="10"/>
      <c r="HE480" s="10"/>
      <c r="HF480" s="10"/>
      <c r="HG480" s="10"/>
      <c r="HH480" s="10"/>
      <c r="HK480" s="10"/>
      <c r="HL480" s="10"/>
    </row>
    <row r="481" spans="33:220" x14ac:dyDescent="0.2">
      <c r="AG481" s="10"/>
      <c r="AH481" s="10"/>
      <c r="AI481" s="10"/>
      <c r="AJ481" s="10"/>
      <c r="AL481" s="10"/>
      <c r="AM481" s="10"/>
      <c r="AN481" s="11"/>
      <c r="AO481" s="11"/>
      <c r="AQ481" s="10"/>
      <c r="AR481" s="10"/>
      <c r="AS481" s="10"/>
      <c r="AT481" s="10"/>
      <c r="AU481" s="10"/>
      <c r="AW481" s="10"/>
      <c r="AX481" s="10"/>
      <c r="AY481" s="10"/>
      <c r="BC481" s="10"/>
      <c r="BD481" s="10"/>
      <c r="BP481" s="10"/>
      <c r="BR481" s="10"/>
      <c r="BS481" s="10"/>
      <c r="BT481" s="10"/>
      <c r="CK481" s="10"/>
      <c r="CL481" s="10"/>
      <c r="CM481" s="10"/>
      <c r="CN481" s="10"/>
      <c r="CO481" s="10"/>
      <c r="CP481" s="10"/>
      <c r="DJ481" s="10"/>
      <c r="DK481" s="10"/>
      <c r="DL481" s="10"/>
      <c r="DM481" s="10"/>
      <c r="DN481" s="10"/>
      <c r="DO481" s="10"/>
      <c r="DQ481" s="10"/>
      <c r="DR481" s="10"/>
      <c r="DS481" s="10"/>
      <c r="DT481" s="10"/>
      <c r="DU481" s="10"/>
      <c r="DV481" s="10"/>
      <c r="DW481" s="10"/>
      <c r="DX481" s="10"/>
      <c r="DY481" s="10"/>
      <c r="DZ481" s="10"/>
      <c r="EA481" s="10"/>
      <c r="EB481" s="10"/>
      <c r="EC481" s="10"/>
      <c r="ED481" s="10"/>
      <c r="EE481" s="10"/>
      <c r="EJ481" s="10"/>
      <c r="EL481" s="10"/>
      <c r="EM481" s="10"/>
      <c r="EN481" s="10"/>
      <c r="EO481" s="10"/>
      <c r="EP481" s="10"/>
      <c r="EQ481" s="10"/>
      <c r="ER481" s="10"/>
      <c r="ES481" s="10"/>
      <c r="ET481" s="10"/>
      <c r="EU481" s="10"/>
      <c r="EV481" s="10"/>
      <c r="EW481" s="10"/>
      <c r="EX481" s="10"/>
      <c r="EZ481" s="10"/>
      <c r="FJ481" s="10"/>
      <c r="FK481" s="10"/>
      <c r="FQ481" s="10"/>
      <c r="FS481" s="10"/>
      <c r="FV481" s="10"/>
      <c r="FW481" s="10"/>
      <c r="FX481" s="10"/>
      <c r="FY481" s="10"/>
      <c r="GE481" s="10"/>
      <c r="GP481" s="10"/>
      <c r="GR481" s="10"/>
      <c r="GV481" s="10"/>
      <c r="GW481" s="10"/>
      <c r="GX481" s="10"/>
      <c r="GY481" s="10"/>
      <c r="HB481" s="10"/>
      <c r="HC481" s="10"/>
      <c r="HD481" s="10"/>
      <c r="HE481" s="10"/>
      <c r="HF481" s="10"/>
      <c r="HG481" s="10"/>
      <c r="HH481" s="10"/>
      <c r="HK481" s="10"/>
      <c r="HL481" s="10"/>
    </row>
    <row r="482" spans="33:220" x14ac:dyDescent="0.2">
      <c r="AG482" s="10"/>
      <c r="AH482" s="10"/>
      <c r="AI482" s="10"/>
      <c r="AJ482" s="10"/>
      <c r="AL482" s="10"/>
      <c r="AM482" s="10"/>
      <c r="AN482" s="11"/>
      <c r="AO482" s="11"/>
      <c r="AQ482" s="10"/>
      <c r="AR482" s="10"/>
      <c r="AS482" s="10"/>
      <c r="AT482" s="10"/>
      <c r="AU482" s="10"/>
      <c r="AW482" s="10"/>
      <c r="AX482" s="10"/>
      <c r="AY482" s="10"/>
      <c r="BC482" s="10"/>
      <c r="BD482" s="10"/>
      <c r="BP482" s="10"/>
      <c r="BR482" s="10"/>
      <c r="BS482" s="10"/>
      <c r="BT482" s="10"/>
      <c r="CK482" s="10"/>
      <c r="CL482" s="10"/>
      <c r="CM482" s="10"/>
      <c r="CN482" s="10"/>
      <c r="CO482" s="10"/>
      <c r="CP482" s="10"/>
      <c r="DJ482" s="10"/>
      <c r="DK482" s="10"/>
      <c r="DL482" s="10"/>
      <c r="DM482" s="10"/>
      <c r="DN482" s="10"/>
      <c r="DO482" s="10"/>
      <c r="DQ482" s="10"/>
      <c r="DR482" s="10"/>
      <c r="DS482" s="10"/>
      <c r="DT482" s="10"/>
      <c r="DU482" s="10"/>
      <c r="DV482" s="10"/>
      <c r="DW482" s="10"/>
      <c r="DX482" s="10"/>
      <c r="DY482" s="10"/>
      <c r="DZ482" s="10"/>
      <c r="EA482" s="10"/>
      <c r="EB482" s="10"/>
      <c r="EC482" s="10"/>
      <c r="ED482" s="10"/>
      <c r="EE482" s="10"/>
      <c r="EJ482" s="10"/>
      <c r="EL482" s="10"/>
      <c r="EM482" s="10"/>
      <c r="EN482" s="10"/>
      <c r="EO482" s="10"/>
      <c r="EP482" s="10"/>
      <c r="EQ482" s="10"/>
      <c r="ER482" s="10"/>
      <c r="ES482" s="10"/>
      <c r="ET482" s="10"/>
      <c r="EU482" s="10"/>
      <c r="EV482" s="10"/>
      <c r="EW482" s="10"/>
      <c r="EX482" s="10"/>
      <c r="EZ482" s="10"/>
      <c r="FJ482" s="10"/>
      <c r="FK482" s="10"/>
      <c r="FQ482" s="10"/>
      <c r="FS482" s="10"/>
      <c r="FV482" s="10"/>
      <c r="FW482" s="10"/>
      <c r="FX482" s="10"/>
      <c r="FY482" s="10"/>
      <c r="GE482" s="10"/>
      <c r="GP482" s="10"/>
      <c r="GR482" s="10"/>
      <c r="GV482" s="10"/>
      <c r="GW482" s="10"/>
      <c r="GX482" s="10"/>
      <c r="GY482" s="10"/>
      <c r="HB482" s="10"/>
      <c r="HC482" s="10"/>
      <c r="HD482" s="10"/>
      <c r="HE482" s="10"/>
      <c r="HF482" s="10"/>
      <c r="HG482" s="10"/>
      <c r="HH482" s="10"/>
      <c r="HK482" s="10"/>
      <c r="HL482" s="10"/>
    </row>
    <row r="483" spans="33:220" x14ac:dyDescent="0.2">
      <c r="AG483" s="10"/>
      <c r="AH483" s="10"/>
      <c r="AI483" s="10"/>
      <c r="AJ483" s="10"/>
      <c r="AL483" s="10"/>
      <c r="AM483" s="10"/>
      <c r="AN483" s="11"/>
      <c r="AO483" s="11"/>
      <c r="AQ483" s="10"/>
      <c r="AR483" s="10"/>
      <c r="AS483" s="10"/>
      <c r="AT483" s="10"/>
      <c r="AU483" s="10"/>
      <c r="AW483" s="10"/>
      <c r="AX483" s="10"/>
      <c r="AY483" s="10"/>
      <c r="BC483" s="10"/>
      <c r="BD483" s="10"/>
      <c r="BP483" s="10"/>
      <c r="BR483" s="10"/>
      <c r="BS483" s="10"/>
      <c r="BT483" s="10"/>
      <c r="CK483" s="10"/>
      <c r="CL483" s="10"/>
      <c r="CM483" s="10"/>
      <c r="CN483" s="10"/>
      <c r="CO483" s="10"/>
      <c r="CP483" s="10"/>
      <c r="DJ483" s="10"/>
      <c r="DK483" s="10"/>
      <c r="DL483" s="10"/>
      <c r="DM483" s="10"/>
      <c r="DN483" s="10"/>
      <c r="DO483" s="10"/>
      <c r="DQ483" s="10"/>
      <c r="DR483" s="10"/>
      <c r="DS483" s="10"/>
      <c r="DT483" s="10"/>
      <c r="DU483" s="10"/>
      <c r="DV483" s="10"/>
      <c r="DW483" s="10"/>
      <c r="DX483" s="10"/>
      <c r="DY483" s="10"/>
      <c r="DZ483" s="10"/>
      <c r="EA483" s="10"/>
      <c r="EB483" s="10"/>
      <c r="EC483" s="10"/>
      <c r="ED483" s="10"/>
      <c r="EE483" s="10"/>
      <c r="EJ483" s="10"/>
      <c r="EL483" s="10"/>
      <c r="EM483" s="10"/>
      <c r="EN483" s="10"/>
      <c r="EO483" s="10"/>
      <c r="EP483" s="10"/>
      <c r="EQ483" s="10"/>
      <c r="ER483" s="10"/>
      <c r="ES483" s="10"/>
      <c r="ET483" s="10"/>
      <c r="EU483" s="10"/>
      <c r="EV483" s="10"/>
      <c r="EW483" s="10"/>
      <c r="EX483" s="10"/>
      <c r="EZ483" s="10"/>
      <c r="FJ483" s="10"/>
      <c r="FK483" s="10"/>
      <c r="FQ483" s="10"/>
      <c r="FS483" s="10"/>
      <c r="FV483" s="10"/>
      <c r="FW483" s="10"/>
      <c r="FX483" s="10"/>
      <c r="FY483" s="10"/>
      <c r="GE483" s="10"/>
      <c r="GP483" s="10"/>
      <c r="GR483" s="10"/>
      <c r="GV483" s="10"/>
      <c r="GW483" s="10"/>
      <c r="GX483" s="10"/>
      <c r="GY483" s="10"/>
      <c r="HB483" s="10"/>
      <c r="HC483" s="10"/>
      <c r="HD483" s="10"/>
      <c r="HE483" s="10"/>
      <c r="HF483" s="10"/>
      <c r="HG483" s="10"/>
      <c r="HH483" s="10"/>
      <c r="HK483" s="10"/>
      <c r="HL483" s="10"/>
    </row>
    <row r="484" spans="33:220" x14ac:dyDescent="0.2">
      <c r="AG484" s="10"/>
      <c r="AH484" s="10"/>
      <c r="AI484" s="10"/>
      <c r="AJ484" s="10"/>
      <c r="AL484" s="10"/>
      <c r="AM484" s="10"/>
      <c r="AN484" s="11"/>
      <c r="AO484" s="11"/>
      <c r="AQ484" s="10"/>
      <c r="AR484" s="10"/>
      <c r="AS484" s="10"/>
      <c r="AT484" s="10"/>
      <c r="AU484" s="10"/>
      <c r="AW484" s="10"/>
      <c r="AX484" s="10"/>
      <c r="AY484" s="10"/>
      <c r="BC484" s="10"/>
      <c r="BD484" s="10"/>
      <c r="BP484" s="10"/>
      <c r="BR484" s="10"/>
      <c r="BS484" s="10"/>
      <c r="BT484" s="10"/>
      <c r="CK484" s="10"/>
      <c r="CL484" s="10"/>
      <c r="CM484" s="10"/>
      <c r="CN484" s="10"/>
      <c r="CO484" s="10"/>
      <c r="CP484" s="10"/>
      <c r="DJ484" s="10"/>
      <c r="DK484" s="10"/>
      <c r="DL484" s="10"/>
      <c r="DM484" s="10"/>
      <c r="DN484" s="10"/>
      <c r="DO484" s="10"/>
      <c r="DQ484" s="10"/>
      <c r="DR484" s="10"/>
      <c r="DS484" s="10"/>
      <c r="DT484" s="10"/>
      <c r="DU484" s="10"/>
      <c r="DV484" s="10"/>
      <c r="DW484" s="10"/>
      <c r="DX484" s="10"/>
      <c r="DY484" s="10"/>
      <c r="DZ484" s="10"/>
      <c r="EA484" s="10"/>
      <c r="EB484" s="10"/>
      <c r="EC484" s="10"/>
      <c r="ED484" s="10"/>
      <c r="EE484" s="10"/>
      <c r="EJ484" s="10"/>
      <c r="EL484" s="10"/>
      <c r="EM484" s="10"/>
      <c r="EN484" s="10"/>
      <c r="EO484" s="10"/>
      <c r="EP484" s="10"/>
      <c r="EQ484" s="10"/>
      <c r="ER484" s="10"/>
      <c r="ES484" s="10"/>
      <c r="ET484" s="10"/>
      <c r="EU484" s="10"/>
      <c r="EV484" s="10"/>
      <c r="EW484" s="10"/>
      <c r="EX484" s="10"/>
      <c r="EZ484" s="10"/>
      <c r="FJ484" s="10"/>
      <c r="FK484" s="10"/>
      <c r="FQ484" s="10"/>
      <c r="FS484" s="10"/>
      <c r="FV484" s="10"/>
      <c r="FW484" s="10"/>
      <c r="FX484" s="10"/>
      <c r="FY484" s="10"/>
      <c r="GE484" s="10"/>
      <c r="GP484" s="10"/>
      <c r="GR484" s="10"/>
      <c r="GV484" s="10"/>
      <c r="GW484" s="10"/>
      <c r="GX484" s="10"/>
      <c r="GY484" s="10"/>
      <c r="HB484" s="10"/>
      <c r="HC484" s="10"/>
      <c r="HD484" s="10"/>
      <c r="HE484" s="10"/>
      <c r="HF484" s="10"/>
      <c r="HG484" s="10"/>
      <c r="HH484" s="10"/>
      <c r="HK484" s="10"/>
      <c r="HL484" s="10"/>
    </row>
    <row r="485" spans="33:220" x14ac:dyDescent="0.2">
      <c r="AG485" s="10"/>
      <c r="AH485" s="10"/>
      <c r="AI485" s="10"/>
      <c r="AJ485" s="10"/>
      <c r="AL485" s="10"/>
      <c r="AM485" s="10"/>
      <c r="AN485" s="11"/>
      <c r="AO485" s="11"/>
      <c r="AQ485" s="10"/>
      <c r="AR485" s="10"/>
      <c r="AS485" s="10"/>
      <c r="AT485" s="10"/>
      <c r="AU485" s="10"/>
      <c r="AW485" s="10"/>
      <c r="AX485" s="10"/>
      <c r="AY485" s="10"/>
      <c r="BC485" s="10"/>
      <c r="BD485" s="10"/>
      <c r="BP485" s="10"/>
      <c r="BR485" s="10"/>
      <c r="BS485" s="10"/>
      <c r="BT485" s="10"/>
      <c r="CK485" s="10"/>
      <c r="CL485" s="10"/>
      <c r="CM485" s="10"/>
      <c r="CN485" s="10"/>
      <c r="CO485" s="10"/>
      <c r="CP485" s="10"/>
      <c r="DJ485" s="10"/>
      <c r="DK485" s="10"/>
      <c r="DL485" s="10"/>
      <c r="DM485" s="10"/>
      <c r="DN485" s="10"/>
      <c r="DO485" s="10"/>
      <c r="DQ485" s="10"/>
      <c r="DR485" s="10"/>
      <c r="DS485" s="10"/>
      <c r="DT485" s="10"/>
      <c r="DU485" s="10"/>
      <c r="DV485" s="10"/>
      <c r="DW485" s="10"/>
      <c r="DX485" s="10"/>
      <c r="DY485" s="10"/>
      <c r="DZ485" s="10"/>
      <c r="EA485" s="10"/>
      <c r="EB485" s="10"/>
      <c r="EC485" s="10"/>
      <c r="ED485" s="10"/>
      <c r="EE485" s="10"/>
      <c r="EJ485" s="10"/>
      <c r="EL485" s="10"/>
      <c r="EM485" s="10"/>
      <c r="EN485" s="10"/>
      <c r="EO485" s="10"/>
      <c r="EP485" s="10"/>
      <c r="EQ485" s="10"/>
      <c r="ER485" s="10"/>
      <c r="ES485" s="10"/>
      <c r="ET485" s="10"/>
      <c r="EU485" s="10"/>
      <c r="EV485" s="10"/>
      <c r="EW485" s="10"/>
      <c r="EX485" s="10"/>
      <c r="EZ485" s="10"/>
      <c r="FJ485" s="10"/>
      <c r="FK485" s="10"/>
      <c r="FQ485" s="10"/>
      <c r="FS485" s="10"/>
      <c r="FV485" s="10"/>
      <c r="FW485" s="10"/>
      <c r="FX485" s="10"/>
      <c r="FY485" s="10"/>
      <c r="GE485" s="10"/>
      <c r="GP485" s="10"/>
      <c r="GR485" s="10"/>
      <c r="GV485" s="10"/>
      <c r="GW485" s="10"/>
      <c r="GX485" s="10"/>
      <c r="GY485" s="10"/>
      <c r="HB485" s="10"/>
      <c r="HC485" s="10"/>
      <c r="HD485" s="10"/>
      <c r="HE485" s="10"/>
      <c r="HF485" s="10"/>
      <c r="HG485" s="10"/>
      <c r="HH485" s="10"/>
      <c r="HK485" s="10"/>
      <c r="HL485" s="10"/>
    </row>
    <row r="486" spans="33:220" x14ac:dyDescent="0.2">
      <c r="AG486" s="10"/>
      <c r="AH486" s="10"/>
      <c r="AI486" s="10"/>
      <c r="AJ486" s="10"/>
      <c r="AL486" s="10"/>
      <c r="AM486" s="10"/>
      <c r="AN486" s="11"/>
      <c r="AO486" s="11"/>
      <c r="AQ486" s="10"/>
      <c r="AR486" s="10"/>
      <c r="AS486" s="10"/>
      <c r="AT486" s="10"/>
      <c r="AU486" s="10"/>
      <c r="AW486" s="10"/>
      <c r="AX486" s="10"/>
      <c r="AY486" s="10"/>
      <c r="BC486" s="10"/>
      <c r="BD486" s="10"/>
      <c r="BP486" s="10"/>
      <c r="BR486" s="10"/>
      <c r="BS486" s="10"/>
      <c r="BT486" s="10"/>
      <c r="CK486" s="10"/>
      <c r="CL486" s="10"/>
      <c r="CM486" s="10"/>
      <c r="CN486" s="10"/>
      <c r="CO486" s="10"/>
      <c r="CP486" s="10"/>
      <c r="DJ486" s="10"/>
      <c r="DK486" s="10"/>
      <c r="DL486" s="10"/>
      <c r="DM486" s="10"/>
      <c r="DN486" s="10"/>
      <c r="DO486" s="10"/>
      <c r="DQ486" s="10"/>
      <c r="DR486" s="10"/>
      <c r="DS486" s="10"/>
      <c r="DT486" s="10"/>
      <c r="DU486" s="10"/>
      <c r="DV486" s="10"/>
      <c r="DW486" s="10"/>
      <c r="DX486" s="10"/>
      <c r="DY486" s="10"/>
      <c r="DZ486" s="10"/>
      <c r="EA486" s="10"/>
      <c r="EB486" s="10"/>
      <c r="EC486" s="10"/>
      <c r="ED486" s="10"/>
      <c r="EE486" s="10"/>
      <c r="EJ486" s="10"/>
      <c r="EL486" s="10"/>
      <c r="EM486" s="10"/>
      <c r="EN486" s="10"/>
      <c r="EO486" s="10"/>
      <c r="EP486" s="10"/>
      <c r="EQ486" s="10"/>
      <c r="ER486" s="10"/>
      <c r="ES486" s="10"/>
      <c r="ET486" s="10"/>
      <c r="EU486" s="10"/>
      <c r="EV486" s="10"/>
      <c r="EW486" s="10"/>
      <c r="EX486" s="10"/>
      <c r="EZ486" s="10"/>
      <c r="FJ486" s="10"/>
      <c r="FK486" s="10"/>
      <c r="FQ486" s="10"/>
      <c r="FS486" s="10"/>
      <c r="FV486" s="10"/>
      <c r="FW486" s="10"/>
      <c r="FX486" s="10"/>
      <c r="FY486" s="10"/>
      <c r="GE486" s="10"/>
      <c r="GP486" s="10"/>
      <c r="GR486" s="10"/>
      <c r="GV486" s="10"/>
      <c r="GW486" s="10"/>
      <c r="GX486" s="10"/>
      <c r="GY486" s="10"/>
      <c r="HB486" s="10"/>
      <c r="HC486" s="10"/>
      <c r="HD486" s="10"/>
      <c r="HE486" s="10"/>
      <c r="HF486" s="10"/>
      <c r="HG486" s="10"/>
      <c r="HH486" s="10"/>
      <c r="HK486" s="10"/>
      <c r="HL486" s="10"/>
    </row>
    <row r="487" spans="33:220" x14ac:dyDescent="0.2">
      <c r="AG487" s="10"/>
      <c r="AH487" s="10"/>
      <c r="AI487" s="10"/>
      <c r="AJ487" s="10"/>
      <c r="AL487" s="10"/>
      <c r="AM487" s="10"/>
      <c r="AN487" s="11"/>
      <c r="AO487" s="11"/>
      <c r="AQ487" s="10"/>
      <c r="AR487" s="10"/>
      <c r="AS487" s="10"/>
      <c r="AT487" s="10"/>
      <c r="AU487" s="10"/>
      <c r="AW487" s="10"/>
      <c r="AX487" s="10"/>
      <c r="AY487" s="10"/>
      <c r="BC487" s="10"/>
      <c r="BD487" s="10"/>
      <c r="BP487" s="10"/>
      <c r="BR487" s="10"/>
      <c r="BS487" s="10"/>
      <c r="BT487" s="10"/>
      <c r="CK487" s="10"/>
      <c r="CL487" s="10"/>
      <c r="CM487" s="10"/>
      <c r="CN487" s="10"/>
      <c r="CO487" s="10"/>
      <c r="CP487" s="10"/>
      <c r="DJ487" s="10"/>
      <c r="DK487" s="10"/>
      <c r="DL487" s="10"/>
      <c r="DM487" s="10"/>
      <c r="DN487" s="10"/>
      <c r="DO487" s="10"/>
      <c r="DQ487" s="10"/>
      <c r="DR487" s="10"/>
      <c r="DS487" s="10"/>
      <c r="DT487" s="10"/>
      <c r="DU487" s="10"/>
      <c r="DV487" s="10"/>
      <c r="DW487" s="10"/>
      <c r="DX487" s="10"/>
      <c r="DY487" s="10"/>
      <c r="DZ487" s="10"/>
      <c r="EA487" s="10"/>
      <c r="EB487" s="10"/>
      <c r="EC487" s="10"/>
      <c r="ED487" s="10"/>
      <c r="EE487" s="10"/>
      <c r="EJ487" s="10"/>
      <c r="EL487" s="10"/>
      <c r="EM487" s="10"/>
      <c r="EN487" s="10"/>
      <c r="EO487" s="10"/>
      <c r="EP487" s="10"/>
      <c r="EQ487" s="10"/>
      <c r="ER487" s="10"/>
      <c r="ES487" s="10"/>
      <c r="ET487" s="10"/>
      <c r="EU487" s="10"/>
      <c r="EV487" s="10"/>
      <c r="EW487" s="10"/>
      <c r="EX487" s="10"/>
      <c r="EZ487" s="10"/>
      <c r="FJ487" s="10"/>
      <c r="FK487" s="10"/>
      <c r="FQ487" s="10"/>
      <c r="FS487" s="10"/>
      <c r="FV487" s="10"/>
      <c r="FW487" s="10"/>
      <c r="FX487" s="10"/>
      <c r="FY487" s="10"/>
      <c r="GE487" s="10"/>
      <c r="GP487" s="10"/>
      <c r="GR487" s="10"/>
      <c r="GV487" s="10"/>
      <c r="GW487" s="10"/>
      <c r="GX487" s="10"/>
      <c r="GY487" s="10"/>
      <c r="HB487" s="10"/>
      <c r="HC487" s="10"/>
      <c r="HD487" s="10"/>
      <c r="HE487" s="10"/>
      <c r="HF487" s="10"/>
      <c r="HG487" s="10"/>
      <c r="HH487" s="10"/>
      <c r="HK487" s="10"/>
      <c r="HL487" s="10"/>
    </row>
    <row r="488" spans="33:220" x14ac:dyDescent="0.2">
      <c r="AG488" s="10"/>
      <c r="AH488" s="10"/>
      <c r="AI488" s="10"/>
      <c r="AJ488" s="10"/>
      <c r="AL488" s="10"/>
      <c r="AM488" s="10"/>
      <c r="AN488" s="11"/>
      <c r="AO488" s="11"/>
      <c r="AQ488" s="10"/>
      <c r="AR488" s="10"/>
      <c r="AS488" s="10"/>
      <c r="AT488" s="10"/>
      <c r="AU488" s="10"/>
      <c r="AW488" s="10"/>
      <c r="AX488" s="10"/>
      <c r="AY488" s="10"/>
      <c r="BC488" s="10"/>
      <c r="BD488" s="10"/>
      <c r="BP488" s="10"/>
      <c r="BR488" s="10"/>
      <c r="BS488" s="10"/>
      <c r="BT488" s="10"/>
      <c r="CK488" s="10"/>
      <c r="CL488" s="10"/>
      <c r="CM488" s="10"/>
      <c r="CN488" s="10"/>
      <c r="CO488" s="10"/>
      <c r="CP488" s="10"/>
      <c r="DJ488" s="10"/>
      <c r="DK488" s="10"/>
      <c r="DL488" s="10"/>
      <c r="DM488" s="10"/>
      <c r="DN488" s="10"/>
      <c r="DO488" s="10"/>
      <c r="DQ488" s="10"/>
      <c r="DR488" s="10"/>
      <c r="DS488" s="10"/>
      <c r="DT488" s="10"/>
      <c r="DU488" s="10"/>
      <c r="DV488" s="10"/>
      <c r="DW488" s="10"/>
      <c r="DX488" s="10"/>
      <c r="DY488" s="10"/>
      <c r="DZ488" s="10"/>
      <c r="EA488" s="10"/>
      <c r="EB488" s="10"/>
      <c r="EC488" s="10"/>
      <c r="ED488" s="10"/>
      <c r="EE488" s="10"/>
      <c r="EJ488" s="10"/>
      <c r="EL488" s="10"/>
      <c r="EM488" s="10"/>
      <c r="EN488" s="10"/>
      <c r="EO488" s="10"/>
      <c r="EP488" s="10"/>
      <c r="EQ488" s="10"/>
      <c r="ER488" s="10"/>
      <c r="ES488" s="10"/>
      <c r="ET488" s="10"/>
      <c r="EU488" s="10"/>
      <c r="EV488" s="10"/>
      <c r="EW488" s="10"/>
      <c r="EX488" s="10"/>
      <c r="EZ488" s="10"/>
      <c r="FJ488" s="10"/>
      <c r="FK488" s="10"/>
      <c r="FQ488" s="10"/>
      <c r="FS488" s="10"/>
      <c r="FV488" s="10"/>
      <c r="FW488" s="10"/>
      <c r="FX488" s="10"/>
      <c r="FY488" s="10"/>
      <c r="GE488" s="10"/>
      <c r="GP488" s="10"/>
      <c r="GR488" s="10"/>
      <c r="GV488" s="10"/>
      <c r="GW488" s="10"/>
      <c r="GX488" s="10"/>
      <c r="GY488" s="10"/>
      <c r="HB488" s="10"/>
      <c r="HC488" s="10"/>
      <c r="HD488" s="10"/>
      <c r="HE488" s="10"/>
      <c r="HF488" s="10"/>
      <c r="HG488" s="10"/>
      <c r="HH488" s="10"/>
      <c r="HK488" s="10"/>
      <c r="HL488" s="10"/>
    </row>
    <row r="489" spans="33:220" x14ac:dyDescent="0.2">
      <c r="AG489" s="10"/>
      <c r="AH489" s="10"/>
      <c r="AI489" s="10"/>
      <c r="AJ489" s="10"/>
      <c r="AL489" s="10"/>
      <c r="AM489" s="10"/>
      <c r="AN489" s="11"/>
      <c r="AO489" s="11"/>
      <c r="AQ489" s="10"/>
      <c r="AR489" s="10"/>
      <c r="AS489" s="10"/>
      <c r="AT489" s="10"/>
      <c r="AU489" s="10"/>
      <c r="AW489" s="10"/>
      <c r="AX489" s="10"/>
      <c r="AY489" s="10"/>
      <c r="BC489" s="10"/>
      <c r="BD489" s="10"/>
      <c r="BP489" s="10"/>
      <c r="BR489" s="10"/>
      <c r="BS489" s="10"/>
      <c r="BT489" s="10"/>
      <c r="CK489" s="10"/>
      <c r="CL489" s="10"/>
      <c r="CM489" s="10"/>
      <c r="CN489" s="10"/>
      <c r="CO489" s="10"/>
      <c r="CP489" s="10"/>
      <c r="DJ489" s="10"/>
      <c r="DK489" s="10"/>
      <c r="DL489" s="10"/>
      <c r="DM489" s="10"/>
      <c r="DN489" s="10"/>
      <c r="DO489" s="10"/>
      <c r="DQ489" s="10"/>
      <c r="DR489" s="10"/>
      <c r="DS489" s="10"/>
      <c r="DT489" s="10"/>
      <c r="DU489" s="10"/>
      <c r="DV489" s="10"/>
      <c r="DW489" s="10"/>
      <c r="DX489" s="10"/>
      <c r="DY489" s="10"/>
      <c r="DZ489" s="10"/>
      <c r="EA489" s="10"/>
      <c r="EB489" s="10"/>
      <c r="EC489" s="10"/>
      <c r="ED489" s="10"/>
      <c r="EE489" s="10"/>
      <c r="EJ489" s="10"/>
      <c r="EL489" s="10"/>
      <c r="EM489" s="10"/>
      <c r="EN489" s="10"/>
      <c r="EO489" s="10"/>
      <c r="EP489" s="10"/>
      <c r="EQ489" s="10"/>
      <c r="ER489" s="10"/>
      <c r="ES489" s="10"/>
      <c r="ET489" s="10"/>
      <c r="EU489" s="10"/>
      <c r="EV489" s="10"/>
      <c r="EW489" s="10"/>
      <c r="EX489" s="10"/>
      <c r="EZ489" s="10"/>
      <c r="FJ489" s="10"/>
      <c r="FK489" s="10"/>
      <c r="FQ489" s="10"/>
      <c r="FS489" s="10"/>
      <c r="FV489" s="10"/>
      <c r="FW489" s="10"/>
      <c r="FX489" s="10"/>
      <c r="FY489" s="10"/>
      <c r="GE489" s="10"/>
      <c r="GP489" s="10"/>
      <c r="GR489" s="10"/>
      <c r="GV489" s="10"/>
      <c r="GW489" s="10"/>
      <c r="GX489" s="10"/>
      <c r="GY489" s="10"/>
      <c r="HB489" s="10"/>
      <c r="HC489" s="10"/>
      <c r="HD489" s="10"/>
      <c r="HE489" s="10"/>
      <c r="HF489" s="10"/>
      <c r="HG489" s="10"/>
      <c r="HH489" s="10"/>
      <c r="HK489" s="10"/>
      <c r="HL489" s="10"/>
    </row>
    <row r="490" spans="33:220" x14ac:dyDescent="0.2">
      <c r="AG490" s="10"/>
      <c r="AH490" s="10"/>
      <c r="AI490" s="10"/>
      <c r="AJ490" s="10"/>
      <c r="AL490" s="10"/>
      <c r="AM490" s="10"/>
      <c r="AN490" s="11"/>
      <c r="AO490" s="11"/>
      <c r="AQ490" s="10"/>
      <c r="AR490" s="10"/>
      <c r="AS490" s="10"/>
      <c r="AT490" s="10"/>
      <c r="AU490" s="10"/>
      <c r="AW490" s="10"/>
      <c r="AX490" s="10"/>
      <c r="AY490" s="10"/>
      <c r="BC490" s="10"/>
      <c r="BD490" s="10"/>
      <c r="BP490" s="10"/>
      <c r="BR490" s="10"/>
      <c r="BS490" s="10"/>
      <c r="BT490" s="10"/>
      <c r="CK490" s="10"/>
      <c r="CL490" s="10"/>
      <c r="CM490" s="10"/>
      <c r="CN490" s="10"/>
      <c r="CO490" s="10"/>
      <c r="CP490" s="10"/>
      <c r="DJ490" s="10"/>
      <c r="DK490" s="10"/>
      <c r="DL490" s="10"/>
      <c r="DM490" s="10"/>
      <c r="DN490" s="10"/>
      <c r="DO490" s="10"/>
      <c r="DQ490" s="10"/>
      <c r="DR490" s="10"/>
      <c r="DS490" s="10"/>
      <c r="DT490" s="10"/>
      <c r="DU490" s="10"/>
      <c r="DV490" s="10"/>
      <c r="DW490" s="10"/>
      <c r="DX490" s="10"/>
      <c r="DY490" s="10"/>
      <c r="DZ490" s="10"/>
      <c r="EA490" s="10"/>
      <c r="EB490" s="10"/>
      <c r="EC490" s="10"/>
      <c r="ED490" s="10"/>
      <c r="EE490" s="10"/>
      <c r="EJ490" s="10"/>
      <c r="EL490" s="10"/>
      <c r="EM490" s="10"/>
      <c r="EN490" s="10"/>
      <c r="EO490" s="10"/>
      <c r="EP490" s="10"/>
      <c r="EQ490" s="10"/>
      <c r="ER490" s="10"/>
      <c r="ES490" s="10"/>
      <c r="ET490" s="10"/>
      <c r="EU490" s="10"/>
      <c r="EV490" s="10"/>
      <c r="EW490" s="10"/>
      <c r="EX490" s="10"/>
      <c r="EZ490" s="10"/>
      <c r="FJ490" s="10"/>
      <c r="FK490" s="10"/>
      <c r="FQ490" s="10"/>
      <c r="FS490" s="10"/>
      <c r="FV490" s="10"/>
      <c r="FW490" s="10"/>
      <c r="FX490" s="10"/>
      <c r="FY490" s="10"/>
      <c r="GE490" s="10"/>
      <c r="GP490" s="10"/>
      <c r="GR490" s="10"/>
      <c r="GV490" s="10"/>
      <c r="GW490" s="10"/>
      <c r="GX490" s="10"/>
      <c r="GY490" s="10"/>
      <c r="HB490" s="10"/>
      <c r="HC490" s="10"/>
      <c r="HD490" s="10"/>
      <c r="HE490" s="10"/>
      <c r="HF490" s="10"/>
      <c r="HG490" s="10"/>
      <c r="HH490" s="10"/>
      <c r="HK490" s="10"/>
      <c r="HL490" s="10"/>
    </row>
    <row r="491" spans="33:220" x14ac:dyDescent="0.2">
      <c r="AG491" s="10"/>
      <c r="AH491" s="10"/>
      <c r="AI491" s="10"/>
      <c r="AJ491" s="10"/>
      <c r="AL491" s="10"/>
      <c r="AM491" s="10"/>
      <c r="AN491" s="11"/>
      <c r="AO491" s="11"/>
      <c r="AQ491" s="10"/>
      <c r="AR491" s="10"/>
      <c r="AS491" s="10"/>
      <c r="AT491" s="10"/>
      <c r="AU491" s="10"/>
      <c r="AW491" s="10"/>
      <c r="AX491" s="10"/>
      <c r="AY491" s="10"/>
      <c r="BC491" s="10"/>
      <c r="BD491" s="10"/>
      <c r="BP491" s="10"/>
      <c r="BR491" s="10"/>
      <c r="BS491" s="10"/>
      <c r="BT491" s="10"/>
      <c r="CK491" s="10"/>
      <c r="CL491" s="10"/>
      <c r="CM491" s="10"/>
      <c r="CN491" s="10"/>
      <c r="CO491" s="10"/>
      <c r="CP491" s="10"/>
      <c r="DJ491" s="10"/>
      <c r="DK491" s="10"/>
      <c r="DL491" s="10"/>
      <c r="DM491" s="10"/>
      <c r="DN491" s="10"/>
      <c r="DO491" s="10"/>
      <c r="DQ491" s="10"/>
      <c r="DR491" s="10"/>
      <c r="DS491" s="10"/>
      <c r="DT491" s="10"/>
      <c r="DU491" s="10"/>
      <c r="DV491" s="10"/>
      <c r="DW491" s="10"/>
      <c r="DX491" s="10"/>
      <c r="DY491" s="10"/>
      <c r="DZ491" s="10"/>
      <c r="EA491" s="10"/>
      <c r="EB491" s="10"/>
      <c r="EC491" s="10"/>
      <c r="ED491" s="10"/>
      <c r="EE491" s="10"/>
      <c r="EJ491" s="10"/>
      <c r="EL491" s="10"/>
      <c r="EM491" s="10"/>
      <c r="EN491" s="10"/>
      <c r="EO491" s="10"/>
      <c r="EP491" s="10"/>
      <c r="EQ491" s="10"/>
      <c r="ER491" s="10"/>
      <c r="ES491" s="10"/>
      <c r="ET491" s="10"/>
      <c r="EU491" s="10"/>
      <c r="EV491" s="10"/>
      <c r="EW491" s="10"/>
      <c r="EX491" s="10"/>
      <c r="EZ491" s="10"/>
      <c r="FJ491" s="10"/>
      <c r="FK491" s="10"/>
      <c r="FQ491" s="10"/>
      <c r="FS491" s="10"/>
      <c r="FV491" s="10"/>
      <c r="FW491" s="10"/>
      <c r="FX491" s="10"/>
      <c r="FY491" s="10"/>
      <c r="GE491" s="10"/>
      <c r="GP491" s="10"/>
      <c r="GR491" s="10"/>
      <c r="GV491" s="10"/>
      <c r="GW491" s="10"/>
      <c r="GX491" s="10"/>
      <c r="GY491" s="10"/>
      <c r="HB491" s="10"/>
      <c r="HC491" s="10"/>
      <c r="HD491" s="10"/>
      <c r="HE491" s="10"/>
      <c r="HF491" s="10"/>
      <c r="HG491" s="10"/>
      <c r="HH491" s="10"/>
      <c r="HK491" s="10"/>
      <c r="HL491" s="10"/>
    </row>
    <row r="492" spans="33:220" x14ac:dyDescent="0.2">
      <c r="AG492" s="10"/>
      <c r="AH492" s="10"/>
      <c r="AI492" s="10"/>
      <c r="AJ492" s="10"/>
      <c r="AL492" s="10"/>
      <c r="AM492" s="10"/>
      <c r="AN492" s="11"/>
      <c r="AO492" s="11"/>
      <c r="AQ492" s="10"/>
      <c r="AR492" s="10"/>
      <c r="AS492" s="10"/>
      <c r="AT492" s="10"/>
      <c r="AU492" s="10"/>
      <c r="AW492" s="10"/>
      <c r="AX492" s="10"/>
      <c r="AY492" s="10"/>
      <c r="BC492" s="10"/>
      <c r="BD492" s="10"/>
      <c r="BP492" s="10"/>
      <c r="BR492" s="10"/>
      <c r="BS492" s="10"/>
      <c r="BT492" s="10"/>
      <c r="CK492" s="10"/>
      <c r="CL492" s="10"/>
      <c r="CM492" s="10"/>
      <c r="CN492" s="10"/>
      <c r="CO492" s="10"/>
      <c r="CP492" s="10"/>
      <c r="DJ492" s="10"/>
      <c r="DK492" s="10"/>
      <c r="DL492" s="10"/>
      <c r="DM492" s="10"/>
      <c r="DN492" s="10"/>
      <c r="DO492" s="10"/>
      <c r="DQ492" s="10"/>
      <c r="DR492" s="10"/>
      <c r="DS492" s="10"/>
      <c r="DT492" s="10"/>
      <c r="DU492" s="10"/>
      <c r="DV492" s="10"/>
      <c r="DW492" s="10"/>
      <c r="DX492" s="10"/>
      <c r="DY492" s="10"/>
      <c r="DZ492" s="10"/>
      <c r="EA492" s="10"/>
      <c r="EB492" s="10"/>
      <c r="EC492" s="10"/>
      <c r="ED492" s="10"/>
      <c r="EE492" s="10"/>
      <c r="EJ492" s="10"/>
      <c r="EL492" s="10"/>
      <c r="EM492" s="10"/>
      <c r="EN492" s="10"/>
      <c r="EO492" s="10"/>
      <c r="EP492" s="10"/>
      <c r="EQ492" s="10"/>
      <c r="ER492" s="10"/>
      <c r="ES492" s="10"/>
      <c r="ET492" s="10"/>
      <c r="EU492" s="10"/>
      <c r="EV492" s="10"/>
      <c r="EW492" s="10"/>
      <c r="EX492" s="10"/>
      <c r="EZ492" s="10"/>
      <c r="FJ492" s="10"/>
      <c r="FK492" s="10"/>
      <c r="FQ492" s="10"/>
      <c r="FS492" s="10"/>
      <c r="FV492" s="10"/>
      <c r="FW492" s="10"/>
      <c r="FX492" s="10"/>
      <c r="FY492" s="10"/>
      <c r="GE492" s="10"/>
      <c r="GP492" s="10"/>
      <c r="GR492" s="10"/>
      <c r="GV492" s="10"/>
      <c r="GW492" s="10"/>
      <c r="GX492" s="10"/>
      <c r="GY492" s="10"/>
      <c r="HB492" s="10"/>
      <c r="HC492" s="10"/>
      <c r="HD492" s="10"/>
      <c r="HE492" s="10"/>
      <c r="HF492" s="10"/>
      <c r="HG492" s="10"/>
      <c r="HH492" s="10"/>
      <c r="HK492" s="10"/>
      <c r="HL492" s="10"/>
    </row>
    <row r="493" spans="33:220" x14ac:dyDescent="0.2">
      <c r="AG493" s="10"/>
      <c r="AH493" s="10"/>
      <c r="AI493" s="10"/>
      <c r="AJ493" s="10"/>
      <c r="AL493" s="10"/>
      <c r="AM493" s="10"/>
      <c r="AN493" s="11"/>
      <c r="AO493" s="11"/>
      <c r="AQ493" s="10"/>
      <c r="AR493" s="10"/>
      <c r="AS493" s="10"/>
      <c r="AT493" s="10"/>
      <c r="AU493" s="10"/>
      <c r="AW493" s="10"/>
      <c r="AX493" s="10"/>
      <c r="AY493" s="10"/>
      <c r="BC493" s="10"/>
      <c r="BD493" s="10"/>
      <c r="BP493" s="10"/>
      <c r="BR493" s="10"/>
      <c r="BS493" s="10"/>
      <c r="BT493" s="10"/>
      <c r="CK493" s="10"/>
      <c r="CL493" s="10"/>
      <c r="CM493" s="10"/>
      <c r="CN493" s="10"/>
      <c r="CO493" s="10"/>
      <c r="CP493" s="10"/>
      <c r="DJ493" s="10"/>
      <c r="DK493" s="10"/>
      <c r="DL493" s="10"/>
      <c r="DM493" s="10"/>
      <c r="DN493" s="10"/>
      <c r="DO493" s="10"/>
      <c r="DQ493" s="10"/>
      <c r="DR493" s="10"/>
      <c r="DS493" s="10"/>
      <c r="DT493" s="10"/>
      <c r="DU493" s="10"/>
      <c r="DV493" s="10"/>
      <c r="DW493" s="10"/>
      <c r="DX493" s="10"/>
      <c r="DY493" s="10"/>
      <c r="DZ493" s="10"/>
      <c r="EA493" s="10"/>
      <c r="EB493" s="10"/>
      <c r="EC493" s="10"/>
      <c r="ED493" s="10"/>
      <c r="EE493" s="10"/>
      <c r="EJ493" s="10"/>
      <c r="EL493" s="10"/>
      <c r="EM493" s="10"/>
      <c r="EN493" s="10"/>
      <c r="EO493" s="10"/>
      <c r="EP493" s="10"/>
      <c r="EQ493" s="10"/>
      <c r="ER493" s="10"/>
      <c r="ES493" s="10"/>
      <c r="ET493" s="10"/>
      <c r="EU493" s="10"/>
      <c r="EV493" s="10"/>
      <c r="EW493" s="10"/>
      <c r="EX493" s="10"/>
      <c r="EZ493" s="10"/>
      <c r="FJ493" s="10"/>
      <c r="FK493" s="10"/>
      <c r="FQ493" s="10"/>
      <c r="FS493" s="10"/>
      <c r="FV493" s="10"/>
      <c r="FW493" s="10"/>
      <c r="FX493" s="10"/>
      <c r="FY493" s="10"/>
      <c r="GE493" s="10"/>
      <c r="GP493" s="10"/>
      <c r="GR493" s="10"/>
      <c r="GV493" s="10"/>
      <c r="GW493" s="10"/>
      <c r="GX493" s="10"/>
      <c r="GY493" s="10"/>
      <c r="HB493" s="10"/>
      <c r="HC493" s="10"/>
      <c r="HD493" s="10"/>
      <c r="HE493" s="10"/>
      <c r="HF493" s="10"/>
      <c r="HG493" s="10"/>
      <c r="HH493" s="10"/>
      <c r="HK493" s="10"/>
      <c r="HL493" s="10"/>
    </row>
    <row r="494" spans="33:220" x14ac:dyDescent="0.2">
      <c r="AG494" s="10"/>
      <c r="AH494" s="10"/>
      <c r="AI494" s="10"/>
      <c r="AJ494" s="10"/>
      <c r="AL494" s="10"/>
      <c r="AM494" s="10"/>
      <c r="AN494" s="11"/>
      <c r="AO494" s="11"/>
      <c r="AQ494" s="10"/>
      <c r="AR494" s="10"/>
      <c r="AS494" s="10"/>
      <c r="AT494" s="10"/>
      <c r="AU494" s="10"/>
      <c r="AW494" s="10"/>
      <c r="AX494" s="10"/>
      <c r="AY494" s="10"/>
      <c r="BC494" s="10"/>
      <c r="BD494" s="10"/>
      <c r="BP494" s="10"/>
      <c r="BR494" s="10"/>
      <c r="BS494" s="10"/>
      <c r="BT494" s="10"/>
      <c r="CK494" s="10"/>
      <c r="CL494" s="10"/>
      <c r="CM494" s="10"/>
      <c r="CN494" s="10"/>
      <c r="CO494" s="10"/>
      <c r="CP494" s="10"/>
      <c r="DJ494" s="10"/>
      <c r="DK494" s="10"/>
      <c r="DL494" s="10"/>
      <c r="DM494" s="10"/>
      <c r="DN494" s="10"/>
      <c r="DO494" s="10"/>
      <c r="DQ494" s="10"/>
      <c r="DR494" s="10"/>
      <c r="DS494" s="10"/>
      <c r="DT494" s="10"/>
      <c r="DU494" s="10"/>
      <c r="DV494" s="10"/>
      <c r="DW494" s="10"/>
      <c r="DX494" s="10"/>
      <c r="DY494" s="10"/>
      <c r="DZ494" s="10"/>
      <c r="EA494" s="10"/>
      <c r="EB494" s="10"/>
      <c r="EC494" s="10"/>
      <c r="ED494" s="10"/>
      <c r="EE494" s="10"/>
      <c r="EJ494" s="10"/>
      <c r="EL494" s="10"/>
      <c r="EM494" s="10"/>
      <c r="EN494" s="10"/>
      <c r="EO494" s="10"/>
      <c r="EP494" s="10"/>
      <c r="EQ494" s="10"/>
      <c r="ER494" s="10"/>
      <c r="ES494" s="10"/>
      <c r="ET494" s="10"/>
      <c r="EU494" s="10"/>
      <c r="EV494" s="10"/>
      <c r="EW494" s="10"/>
      <c r="EX494" s="10"/>
      <c r="EZ494" s="10"/>
      <c r="FJ494" s="10"/>
      <c r="FK494" s="10"/>
      <c r="FQ494" s="10"/>
      <c r="FS494" s="10"/>
      <c r="FV494" s="10"/>
      <c r="FW494" s="10"/>
      <c r="FX494" s="10"/>
      <c r="FY494" s="10"/>
      <c r="GE494" s="10"/>
      <c r="GP494" s="10"/>
      <c r="GR494" s="10"/>
      <c r="GV494" s="10"/>
      <c r="GW494" s="10"/>
      <c r="GX494" s="10"/>
      <c r="GY494" s="10"/>
      <c r="HB494" s="10"/>
      <c r="HC494" s="10"/>
      <c r="HD494" s="10"/>
      <c r="HE494" s="10"/>
      <c r="HF494" s="10"/>
      <c r="HG494" s="10"/>
      <c r="HH494" s="10"/>
      <c r="HK494" s="10"/>
      <c r="HL494" s="10"/>
    </row>
    <row r="495" spans="33:220" x14ac:dyDescent="0.2">
      <c r="AG495" s="10"/>
      <c r="AH495" s="10"/>
      <c r="AI495" s="10"/>
      <c r="AJ495" s="10"/>
      <c r="AL495" s="10"/>
      <c r="AM495" s="10"/>
      <c r="AN495" s="11"/>
      <c r="AO495" s="11"/>
      <c r="AQ495" s="10"/>
      <c r="AR495" s="10"/>
      <c r="AS495" s="10"/>
      <c r="AT495" s="10"/>
      <c r="AU495" s="10"/>
      <c r="AW495" s="10"/>
      <c r="AX495" s="10"/>
      <c r="AY495" s="10"/>
      <c r="BC495" s="10"/>
      <c r="BD495" s="10"/>
      <c r="BP495" s="10"/>
      <c r="BR495" s="10"/>
      <c r="BS495" s="10"/>
      <c r="BT495" s="10"/>
      <c r="CK495" s="10"/>
      <c r="CL495" s="10"/>
      <c r="CM495" s="10"/>
      <c r="CN495" s="10"/>
      <c r="CO495" s="10"/>
      <c r="CP495" s="10"/>
      <c r="DJ495" s="10"/>
      <c r="DK495" s="10"/>
      <c r="DL495" s="10"/>
      <c r="DM495" s="10"/>
      <c r="DN495" s="10"/>
      <c r="DO495" s="10"/>
      <c r="DQ495" s="10"/>
      <c r="DR495" s="10"/>
      <c r="DS495" s="10"/>
      <c r="DT495" s="10"/>
      <c r="DU495" s="10"/>
      <c r="DV495" s="10"/>
      <c r="DW495" s="10"/>
      <c r="DX495" s="10"/>
      <c r="DY495" s="10"/>
      <c r="DZ495" s="10"/>
      <c r="EA495" s="10"/>
      <c r="EB495" s="10"/>
      <c r="EC495" s="10"/>
      <c r="ED495" s="10"/>
      <c r="EE495" s="10"/>
      <c r="EJ495" s="10"/>
      <c r="EL495" s="10"/>
      <c r="EM495" s="10"/>
      <c r="EN495" s="10"/>
      <c r="EO495" s="10"/>
      <c r="EP495" s="10"/>
      <c r="EQ495" s="10"/>
      <c r="ER495" s="10"/>
      <c r="ES495" s="10"/>
      <c r="ET495" s="10"/>
      <c r="EU495" s="10"/>
      <c r="EV495" s="10"/>
      <c r="EW495" s="10"/>
      <c r="EX495" s="10"/>
      <c r="EZ495" s="10"/>
      <c r="FJ495" s="10"/>
      <c r="FK495" s="10"/>
      <c r="FQ495" s="10"/>
      <c r="FS495" s="10"/>
      <c r="FV495" s="10"/>
      <c r="FW495" s="10"/>
      <c r="FX495" s="10"/>
      <c r="FY495" s="10"/>
      <c r="GE495" s="10"/>
      <c r="GP495" s="10"/>
      <c r="GR495" s="10"/>
      <c r="GV495" s="10"/>
      <c r="GW495" s="10"/>
      <c r="GX495" s="10"/>
      <c r="GY495" s="10"/>
      <c r="HB495" s="10"/>
      <c r="HC495" s="10"/>
      <c r="HD495" s="10"/>
      <c r="HE495" s="10"/>
      <c r="HF495" s="10"/>
      <c r="HG495" s="10"/>
      <c r="HH495" s="10"/>
      <c r="HK495" s="10"/>
      <c r="HL495" s="10"/>
    </row>
    <row r="496" spans="33:220" x14ac:dyDescent="0.2">
      <c r="AG496" s="10"/>
      <c r="AH496" s="10"/>
      <c r="AI496" s="10"/>
      <c r="AJ496" s="10"/>
      <c r="AL496" s="10"/>
      <c r="AM496" s="10"/>
      <c r="AN496" s="11"/>
      <c r="AO496" s="11"/>
      <c r="AQ496" s="10"/>
      <c r="AR496" s="10"/>
      <c r="AS496" s="10"/>
      <c r="AT496" s="10"/>
      <c r="AU496" s="10"/>
      <c r="AW496" s="10"/>
      <c r="AX496" s="10"/>
      <c r="AY496" s="10"/>
      <c r="BC496" s="10"/>
      <c r="BD496" s="10"/>
      <c r="BP496" s="10"/>
      <c r="BR496" s="10"/>
      <c r="BS496" s="10"/>
      <c r="BT496" s="10"/>
      <c r="CK496" s="10"/>
      <c r="CL496" s="10"/>
      <c r="CM496" s="10"/>
      <c r="CN496" s="10"/>
      <c r="CO496" s="10"/>
      <c r="CP496" s="10"/>
      <c r="DJ496" s="10"/>
      <c r="DK496" s="10"/>
      <c r="DL496" s="10"/>
      <c r="DM496" s="10"/>
      <c r="DN496" s="10"/>
      <c r="DO496" s="10"/>
      <c r="DQ496" s="10"/>
      <c r="DR496" s="10"/>
      <c r="DS496" s="10"/>
      <c r="DT496" s="10"/>
      <c r="DU496" s="10"/>
      <c r="DV496" s="10"/>
      <c r="DW496" s="10"/>
      <c r="DX496" s="10"/>
      <c r="DY496" s="10"/>
      <c r="DZ496" s="10"/>
      <c r="EA496" s="10"/>
      <c r="EB496" s="10"/>
      <c r="EC496" s="10"/>
      <c r="ED496" s="10"/>
      <c r="EE496" s="10"/>
      <c r="EJ496" s="10"/>
      <c r="EL496" s="10"/>
      <c r="EM496" s="10"/>
      <c r="EN496" s="10"/>
      <c r="EO496" s="10"/>
      <c r="EP496" s="10"/>
      <c r="EQ496" s="10"/>
      <c r="ER496" s="10"/>
      <c r="ES496" s="10"/>
      <c r="ET496" s="10"/>
      <c r="EU496" s="10"/>
      <c r="EV496" s="10"/>
      <c r="EW496" s="10"/>
      <c r="EX496" s="10"/>
      <c r="EZ496" s="10"/>
      <c r="FJ496" s="10"/>
      <c r="FK496" s="10"/>
      <c r="FQ496" s="10"/>
      <c r="FS496" s="10"/>
      <c r="FV496" s="10"/>
      <c r="FW496" s="10"/>
      <c r="FX496" s="10"/>
      <c r="FY496" s="10"/>
      <c r="GE496" s="10"/>
      <c r="GP496" s="10"/>
      <c r="GR496" s="10"/>
      <c r="GV496" s="10"/>
      <c r="GW496" s="10"/>
      <c r="GX496" s="10"/>
      <c r="GY496" s="10"/>
      <c r="HB496" s="10"/>
      <c r="HC496" s="10"/>
      <c r="HD496" s="10"/>
      <c r="HE496" s="10"/>
      <c r="HF496" s="10"/>
      <c r="HG496" s="10"/>
      <c r="HH496" s="10"/>
      <c r="HK496" s="10"/>
      <c r="HL496" s="10"/>
    </row>
    <row r="497" spans="33:220" x14ac:dyDescent="0.2">
      <c r="AG497" s="10"/>
      <c r="AH497" s="10"/>
      <c r="AI497" s="10"/>
      <c r="AJ497" s="10"/>
      <c r="AL497" s="10"/>
      <c r="AM497" s="10"/>
      <c r="AN497" s="11"/>
      <c r="AO497" s="11"/>
      <c r="AQ497" s="10"/>
      <c r="AR497" s="10"/>
      <c r="AS497" s="10"/>
      <c r="AT497" s="10"/>
      <c r="AU497" s="10"/>
      <c r="AW497" s="10"/>
      <c r="AX497" s="10"/>
      <c r="AY497" s="10"/>
      <c r="BC497" s="10"/>
      <c r="BD497" s="10"/>
      <c r="BP497" s="10"/>
      <c r="BR497" s="10"/>
      <c r="BS497" s="10"/>
      <c r="BT497" s="10"/>
      <c r="CK497" s="10"/>
      <c r="CL497" s="10"/>
      <c r="CM497" s="10"/>
      <c r="CN497" s="10"/>
      <c r="CO497" s="10"/>
      <c r="CP497" s="10"/>
      <c r="DJ497" s="10"/>
      <c r="DK497" s="10"/>
      <c r="DL497" s="10"/>
      <c r="DM497" s="10"/>
      <c r="DN497" s="10"/>
      <c r="DO497" s="10"/>
      <c r="DQ497" s="10"/>
      <c r="DR497" s="10"/>
      <c r="DS497" s="10"/>
      <c r="DT497" s="10"/>
      <c r="DU497" s="10"/>
      <c r="DV497" s="10"/>
      <c r="DW497" s="10"/>
      <c r="DX497" s="10"/>
      <c r="DY497" s="10"/>
      <c r="DZ497" s="10"/>
      <c r="EA497" s="10"/>
      <c r="EB497" s="10"/>
      <c r="EC497" s="10"/>
      <c r="ED497" s="10"/>
      <c r="EE497" s="10"/>
      <c r="EJ497" s="10"/>
      <c r="EL497" s="10"/>
      <c r="EM497" s="10"/>
      <c r="EN497" s="10"/>
      <c r="EO497" s="10"/>
      <c r="EP497" s="10"/>
      <c r="EQ497" s="10"/>
      <c r="ER497" s="10"/>
      <c r="ES497" s="10"/>
      <c r="ET497" s="10"/>
      <c r="EU497" s="10"/>
      <c r="EV497" s="10"/>
      <c r="EW497" s="10"/>
      <c r="EX497" s="10"/>
      <c r="EZ497" s="10"/>
      <c r="FJ497" s="10"/>
      <c r="FK497" s="10"/>
      <c r="FQ497" s="10"/>
      <c r="FS497" s="10"/>
      <c r="FV497" s="10"/>
      <c r="FW497" s="10"/>
      <c r="FX497" s="10"/>
      <c r="FY497" s="10"/>
      <c r="GE497" s="10"/>
      <c r="GP497" s="10"/>
      <c r="GR497" s="10"/>
      <c r="GV497" s="10"/>
      <c r="GW497" s="10"/>
      <c r="GX497" s="10"/>
      <c r="GY497" s="10"/>
      <c r="HB497" s="10"/>
      <c r="HC497" s="10"/>
      <c r="HD497" s="10"/>
      <c r="HE497" s="10"/>
      <c r="HF497" s="10"/>
      <c r="HG497" s="10"/>
      <c r="HH497" s="10"/>
      <c r="HK497" s="10"/>
      <c r="HL497" s="10"/>
    </row>
    <row r="498" spans="33:220" x14ac:dyDescent="0.2">
      <c r="AG498" s="10"/>
      <c r="AH498" s="10"/>
      <c r="AI498" s="10"/>
      <c r="AJ498" s="10"/>
      <c r="AL498" s="10"/>
      <c r="AM498" s="10"/>
      <c r="AN498" s="11"/>
      <c r="AO498" s="11"/>
      <c r="AQ498" s="10"/>
      <c r="AR498" s="10"/>
      <c r="AS498" s="10"/>
      <c r="AT498" s="10"/>
      <c r="AU498" s="10"/>
      <c r="AW498" s="10"/>
      <c r="AX498" s="10"/>
      <c r="AY498" s="10"/>
      <c r="BC498" s="10"/>
      <c r="BD498" s="10"/>
      <c r="BP498" s="10"/>
      <c r="BR498" s="10"/>
      <c r="BS498" s="10"/>
      <c r="BT498" s="10"/>
      <c r="CK498" s="10"/>
      <c r="CL498" s="10"/>
      <c r="CM498" s="10"/>
      <c r="CN498" s="10"/>
      <c r="CO498" s="10"/>
      <c r="CP498" s="10"/>
      <c r="DJ498" s="10"/>
      <c r="DK498" s="10"/>
      <c r="DL498" s="10"/>
      <c r="DM498" s="10"/>
      <c r="DN498" s="10"/>
      <c r="DO498" s="10"/>
      <c r="DQ498" s="10"/>
      <c r="DR498" s="10"/>
      <c r="DS498" s="10"/>
      <c r="DT498" s="10"/>
      <c r="DU498" s="10"/>
      <c r="DV498" s="10"/>
      <c r="DW498" s="10"/>
      <c r="DX498" s="10"/>
      <c r="DY498" s="10"/>
      <c r="DZ498" s="10"/>
      <c r="EA498" s="10"/>
      <c r="EB498" s="10"/>
      <c r="EC498" s="10"/>
      <c r="ED498" s="10"/>
      <c r="EE498" s="10"/>
      <c r="EJ498" s="10"/>
      <c r="EL498" s="10"/>
      <c r="EM498" s="10"/>
      <c r="EN498" s="10"/>
      <c r="EO498" s="10"/>
      <c r="EP498" s="10"/>
      <c r="EQ498" s="10"/>
      <c r="ER498" s="10"/>
      <c r="ES498" s="10"/>
      <c r="ET498" s="10"/>
      <c r="EU498" s="10"/>
      <c r="EV498" s="10"/>
      <c r="EW498" s="10"/>
      <c r="EX498" s="10"/>
      <c r="EZ498" s="10"/>
      <c r="FJ498" s="10"/>
      <c r="FK498" s="10"/>
      <c r="FQ498" s="10"/>
      <c r="FS498" s="10"/>
      <c r="FV498" s="10"/>
      <c r="FW498" s="10"/>
      <c r="FX498" s="10"/>
      <c r="FY498" s="10"/>
      <c r="GE498" s="10"/>
      <c r="GP498" s="10"/>
      <c r="GR498" s="10"/>
      <c r="GV498" s="10"/>
      <c r="GW498" s="10"/>
      <c r="GX498" s="10"/>
      <c r="GY498" s="10"/>
      <c r="HB498" s="10"/>
      <c r="HC498" s="10"/>
      <c r="HD498" s="10"/>
      <c r="HE498" s="10"/>
      <c r="HF498" s="10"/>
      <c r="HG498" s="10"/>
      <c r="HH498" s="10"/>
      <c r="HK498" s="10"/>
      <c r="HL498" s="10"/>
    </row>
    <row r="499" spans="33:220" x14ac:dyDescent="0.2">
      <c r="AG499" s="10"/>
      <c r="AH499" s="10"/>
      <c r="AI499" s="10"/>
      <c r="AJ499" s="10"/>
      <c r="AL499" s="10"/>
      <c r="AM499" s="10"/>
      <c r="AN499" s="11"/>
      <c r="AO499" s="11"/>
      <c r="AQ499" s="10"/>
      <c r="AR499" s="10"/>
      <c r="AS499" s="10"/>
      <c r="AT499" s="10"/>
      <c r="AU499" s="10"/>
      <c r="AW499" s="10"/>
      <c r="AX499" s="10"/>
      <c r="AY499" s="10"/>
      <c r="BC499" s="10"/>
      <c r="BD499" s="10"/>
      <c r="BP499" s="10"/>
      <c r="BR499" s="10"/>
      <c r="BS499" s="10"/>
      <c r="BT499" s="10"/>
      <c r="CK499" s="10"/>
      <c r="CL499" s="10"/>
      <c r="CM499" s="10"/>
      <c r="CN499" s="10"/>
      <c r="CO499" s="10"/>
      <c r="CP499" s="10"/>
      <c r="DJ499" s="10"/>
      <c r="DK499" s="10"/>
      <c r="DL499" s="10"/>
      <c r="DM499" s="10"/>
      <c r="DN499" s="10"/>
      <c r="DO499" s="10"/>
      <c r="DQ499" s="10"/>
      <c r="DR499" s="10"/>
      <c r="DS499" s="10"/>
      <c r="DT499" s="10"/>
      <c r="DU499" s="10"/>
      <c r="DV499" s="10"/>
      <c r="DW499" s="10"/>
      <c r="DX499" s="10"/>
      <c r="DY499" s="10"/>
      <c r="DZ499" s="10"/>
      <c r="EA499" s="10"/>
      <c r="EB499" s="10"/>
      <c r="EC499" s="10"/>
      <c r="ED499" s="10"/>
      <c r="EE499" s="10"/>
      <c r="EJ499" s="10"/>
      <c r="EL499" s="10"/>
      <c r="EM499" s="10"/>
      <c r="EN499" s="10"/>
      <c r="EO499" s="10"/>
      <c r="EP499" s="10"/>
      <c r="EQ499" s="10"/>
      <c r="ER499" s="10"/>
      <c r="ES499" s="10"/>
      <c r="ET499" s="10"/>
      <c r="EU499" s="10"/>
      <c r="EV499" s="10"/>
      <c r="EW499" s="10"/>
      <c r="EX499" s="10"/>
      <c r="EZ499" s="10"/>
      <c r="FJ499" s="10"/>
      <c r="FK499" s="10"/>
      <c r="FQ499" s="10"/>
      <c r="FS499" s="10"/>
      <c r="FV499" s="10"/>
      <c r="FW499" s="10"/>
      <c r="FX499" s="10"/>
      <c r="FY499" s="10"/>
      <c r="GE499" s="10"/>
      <c r="GP499" s="10"/>
      <c r="GR499" s="10"/>
      <c r="GV499" s="10"/>
      <c r="GW499" s="10"/>
      <c r="GX499" s="10"/>
      <c r="GY499" s="10"/>
      <c r="HB499" s="10"/>
      <c r="HC499" s="10"/>
      <c r="HD499" s="10"/>
      <c r="HE499" s="10"/>
      <c r="HF499" s="10"/>
      <c r="HG499" s="10"/>
      <c r="HH499" s="10"/>
      <c r="HK499" s="10"/>
      <c r="HL499" s="10"/>
    </row>
    <row r="500" spans="33:220" x14ac:dyDescent="0.2">
      <c r="AG500" s="10"/>
      <c r="AH500" s="10"/>
      <c r="AI500" s="10"/>
      <c r="AJ500" s="10"/>
      <c r="AL500" s="10"/>
      <c r="AM500" s="10"/>
      <c r="AN500" s="11"/>
      <c r="AO500" s="11"/>
      <c r="AQ500" s="10"/>
      <c r="AR500" s="10"/>
      <c r="AS500" s="10"/>
      <c r="AT500" s="10"/>
      <c r="AU500" s="10"/>
      <c r="AW500" s="10"/>
      <c r="AX500" s="10"/>
      <c r="AY500" s="10"/>
      <c r="BC500" s="10"/>
      <c r="BD500" s="10"/>
      <c r="BP500" s="10"/>
      <c r="BR500" s="10"/>
      <c r="BS500" s="10"/>
      <c r="BT500" s="10"/>
      <c r="CK500" s="10"/>
      <c r="CL500" s="10"/>
      <c r="CM500" s="10"/>
      <c r="CN500" s="10"/>
      <c r="CO500" s="10"/>
      <c r="CP500" s="10"/>
      <c r="DJ500" s="10"/>
      <c r="DK500" s="10"/>
      <c r="DL500" s="10"/>
      <c r="DM500" s="10"/>
      <c r="DN500" s="10"/>
      <c r="DO500" s="10"/>
      <c r="DQ500" s="10"/>
      <c r="DR500" s="10"/>
      <c r="DS500" s="10"/>
      <c r="DT500" s="10"/>
      <c r="DU500" s="10"/>
      <c r="DV500" s="10"/>
      <c r="DW500" s="10"/>
      <c r="DX500" s="10"/>
      <c r="DY500" s="10"/>
      <c r="DZ500" s="10"/>
      <c r="EA500" s="10"/>
      <c r="EB500" s="10"/>
      <c r="EC500" s="10"/>
      <c r="ED500" s="10"/>
      <c r="EE500" s="10"/>
      <c r="EJ500" s="10"/>
      <c r="EL500" s="10"/>
      <c r="EM500" s="10"/>
      <c r="EN500" s="10"/>
      <c r="EO500" s="10"/>
      <c r="EP500" s="10"/>
      <c r="EQ500" s="10"/>
      <c r="ER500" s="10"/>
      <c r="ES500" s="10"/>
      <c r="ET500" s="10"/>
      <c r="EU500" s="10"/>
      <c r="EV500" s="10"/>
      <c r="EW500" s="10"/>
      <c r="EX500" s="10"/>
      <c r="EZ500" s="10"/>
      <c r="FJ500" s="10"/>
      <c r="FK500" s="10"/>
      <c r="FQ500" s="10"/>
      <c r="FS500" s="10"/>
      <c r="FV500" s="10"/>
      <c r="FW500" s="10"/>
      <c r="FX500" s="10"/>
      <c r="FY500" s="10"/>
      <c r="GE500" s="10"/>
      <c r="GP500" s="10"/>
      <c r="GR500" s="10"/>
      <c r="GV500" s="10"/>
      <c r="GW500" s="10"/>
      <c r="GX500" s="10"/>
      <c r="GY500" s="10"/>
      <c r="HB500" s="10"/>
      <c r="HC500" s="10"/>
      <c r="HD500" s="10"/>
      <c r="HE500" s="10"/>
      <c r="HF500" s="10"/>
      <c r="HG500" s="10"/>
      <c r="HH500" s="10"/>
      <c r="HK500" s="10"/>
      <c r="HL500" s="10"/>
    </row>
    <row r="501" spans="33:220" x14ac:dyDescent="0.2">
      <c r="AG501" s="10"/>
      <c r="AH501" s="10"/>
      <c r="AI501" s="10"/>
      <c r="AJ501" s="10"/>
      <c r="AL501" s="10"/>
      <c r="AM501" s="10"/>
      <c r="AN501" s="11"/>
      <c r="AO501" s="11"/>
      <c r="AQ501" s="10"/>
      <c r="AR501" s="10"/>
      <c r="AS501" s="10"/>
      <c r="AT501" s="10"/>
      <c r="AU501" s="10"/>
      <c r="AW501" s="10"/>
      <c r="AX501" s="10"/>
      <c r="AY501" s="10"/>
      <c r="BC501" s="10"/>
      <c r="BD501" s="10"/>
      <c r="BP501" s="10"/>
      <c r="BR501" s="10"/>
      <c r="BS501" s="10"/>
      <c r="BT501" s="10"/>
      <c r="CK501" s="10"/>
      <c r="CL501" s="10"/>
      <c r="CM501" s="10"/>
      <c r="CN501" s="10"/>
      <c r="CO501" s="10"/>
      <c r="CP501" s="10"/>
      <c r="DJ501" s="10"/>
      <c r="DK501" s="10"/>
      <c r="DL501" s="10"/>
      <c r="DM501" s="10"/>
      <c r="DN501" s="10"/>
      <c r="DO501" s="10"/>
      <c r="DQ501" s="10"/>
      <c r="DR501" s="10"/>
      <c r="DS501" s="10"/>
      <c r="DT501" s="10"/>
      <c r="DU501" s="10"/>
      <c r="DV501" s="10"/>
      <c r="DW501" s="10"/>
      <c r="DX501" s="10"/>
      <c r="DY501" s="10"/>
      <c r="DZ501" s="10"/>
      <c r="EA501" s="10"/>
      <c r="EB501" s="10"/>
      <c r="EC501" s="10"/>
      <c r="ED501" s="10"/>
      <c r="EE501" s="10"/>
      <c r="EJ501" s="10"/>
      <c r="EL501" s="10"/>
      <c r="EM501" s="10"/>
      <c r="EN501" s="10"/>
      <c r="EO501" s="10"/>
      <c r="EP501" s="10"/>
      <c r="EQ501" s="10"/>
      <c r="ER501" s="10"/>
      <c r="ES501" s="10"/>
      <c r="ET501" s="10"/>
      <c r="EU501" s="10"/>
      <c r="EV501" s="10"/>
      <c r="EW501" s="10"/>
      <c r="EX501" s="10"/>
      <c r="EZ501" s="10"/>
      <c r="FJ501" s="10"/>
      <c r="FK501" s="10"/>
      <c r="FQ501" s="10"/>
      <c r="FS501" s="10"/>
      <c r="FV501" s="10"/>
      <c r="FW501" s="10"/>
      <c r="FX501" s="10"/>
      <c r="FY501" s="10"/>
      <c r="GE501" s="10"/>
      <c r="GP501" s="10"/>
      <c r="GR501" s="10"/>
      <c r="GV501" s="10"/>
      <c r="GW501" s="10"/>
      <c r="GX501" s="10"/>
      <c r="GY501" s="10"/>
      <c r="HB501" s="10"/>
      <c r="HC501" s="10"/>
      <c r="HD501" s="10"/>
      <c r="HE501" s="10"/>
      <c r="HF501" s="10"/>
      <c r="HG501" s="10"/>
      <c r="HH501" s="10"/>
      <c r="HK501" s="10"/>
      <c r="HL501" s="10"/>
    </row>
    <row r="502" spans="33:220" x14ac:dyDescent="0.2">
      <c r="AG502" s="10"/>
      <c r="AH502" s="10"/>
      <c r="AI502" s="10"/>
      <c r="AJ502" s="10"/>
      <c r="AL502" s="10"/>
      <c r="AM502" s="10"/>
      <c r="AN502" s="11"/>
      <c r="AO502" s="11"/>
      <c r="AQ502" s="10"/>
      <c r="AR502" s="10"/>
      <c r="AS502" s="10"/>
      <c r="AT502" s="10"/>
      <c r="AU502" s="10"/>
      <c r="AW502" s="10"/>
      <c r="AX502" s="10"/>
      <c r="AY502" s="10"/>
      <c r="BC502" s="10"/>
      <c r="BD502" s="10"/>
      <c r="BP502" s="10"/>
      <c r="BR502" s="10"/>
      <c r="BS502" s="10"/>
      <c r="BT502" s="10"/>
      <c r="CK502" s="10"/>
      <c r="CL502" s="10"/>
      <c r="CM502" s="10"/>
      <c r="CN502" s="10"/>
      <c r="CO502" s="10"/>
      <c r="CP502" s="10"/>
      <c r="DJ502" s="10"/>
      <c r="DK502" s="10"/>
      <c r="DL502" s="10"/>
      <c r="DM502" s="10"/>
      <c r="DN502" s="10"/>
      <c r="DO502" s="10"/>
      <c r="DQ502" s="10"/>
      <c r="DR502" s="10"/>
      <c r="DS502" s="10"/>
      <c r="DT502" s="10"/>
      <c r="DU502" s="10"/>
      <c r="DV502" s="10"/>
      <c r="DW502" s="10"/>
      <c r="DX502" s="10"/>
      <c r="DY502" s="10"/>
      <c r="DZ502" s="10"/>
      <c r="EA502" s="10"/>
      <c r="EB502" s="10"/>
      <c r="EC502" s="10"/>
      <c r="ED502" s="10"/>
      <c r="EE502" s="10"/>
      <c r="EJ502" s="10"/>
      <c r="EL502" s="10"/>
      <c r="EM502" s="10"/>
      <c r="EN502" s="10"/>
      <c r="EO502" s="10"/>
      <c r="EP502" s="10"/>
      <c r="EQ502" s="10"/>
      <c r="ER502" s="10"/>
      <c r="ES502" s="10"/>
      <c r="ET502" s="10"/>
      <c r="EU502" s="10"/>
      <c r="EV502" s="10"/>
      <c r="EW502" s="10"/>
      <c r="EX502" s="10"/>
      <c r="EZ502" s="10"/>
      <c r="FJ502" s="10"/>
      <c r="FK502" s="10"/>
      <c r="FQ502" s="10"/>
      <c r="FS502" s="10"/>
      <c r="FV502" s="10"/>
      <c r="FW502" s="10"/>
      <c r="FX502" s="10"/>
      <c r="FY502" s="10"/>
      <c r="GE502" s="10"/>
      <c r="GP502" s="10"/>
      <c r="GR502" s="10"/>
      <c r="GV502" s="10"/>
      <c r="GW502" s="10"/>
      <c r="GX502" s="10"/>
      <c r="GY502" s="10"/>
      <c r="HB502" s="10"/>
      <c r="HC502" s="10"/>
      <c r="HD502" s="10"/>
      <c r="HE502" s="10"/>
      <c r="HF502" s="10"/>
      <c r="HG502" s="10"/>
      <c r="HH502" s="10"/>
      <c r="HK502" s="10"/>
      <c r="HL502" s="10"/>
    </row>
    <row r="503" spans="33:220" x14ac:dyDescent="0.2">
      <c r="AG503" s="10"/>
      <c r="AH503" s="10"/>
      <c r="AI503" s="10"/>
      <c r="AJ503" s="10"/>
      <c r="AL503" s="10"/>
      <c r="AM503" s="10"/>
      <c r="AN503" s="11"/>
      <c r="AO503" s="11"/>
      <c r="AQ503" s="10"/>
      <c r="AR503" s="10"/>
      <c r="AS503" s="10"/>
      <c r="AT503" s="10"/>
      <c r="AU503" s="10"/>
      <c r="AW503" s="10"/>
      <c r="AX503" s="10"/>
      <c r="AY503" s="10"/>
      <c r="BC503" s="10"/>
      <c r="BD503" s="10"/>
      <c r="BP503" s="10"/>
      <c r="BR503" s="10"/>
      <c r="BS503" s="10"/>
      <c r="BT503" s="10"/>
      <c r="CK503" s="10"/>
      <c r="CL503" s="10"/>
      <c r="CM503" s="10"/>
      <c r="CN503" s="10"/>
      <c r="CO503" s="10"/>
      <c r="CP503" s="10"/>
      <c r="DJ503" s="10"/>
      <c r="DK503" s="10"/>
      <c r="DL503" s="10"/>
      <c r="DM503" s="10"/>
      <c r="DN503" s="10"/>
      <c r="DO503" s="10"/>
      <c r="DQ503" s="10"/>
      <c r="DR503" s="10"/>
      <c r="DS503" s="10"/>
      <c r="DT503" s="10"/>
      <c r="DU503" s="10"/>
      <c r="DV503" s="10"/>
      <c r="DW503" s="10"/>
      <c r="DX503" s="10"/>
      <c r="DY503" s="10"/>
      <c r="DZ503" s="10"/>
      <c r="EA503" s="10"/>
      <c r="EB503" s="10"/>
      <c r="EC503" s="10"/>
      <c r="ED503" s="10"/>
      <c r="EE503" s="10"/>
      <c r="EJ503" s="10"/>
      <c r="EL503" s="10"/>
      <c r="EM503" s="10"/>
      <c r="EN503" s="10"/>
      <c r="EO503" s="10"/>
      <c r="EP503" s="10"/>
      <c r="EQ503" s="10"/>
      <c r="ER503" s="10"/>
      <c r="ES503" s="10"/>
      <c r="ET503" s="10"/>
      <c r="EU503" s="10"/>
      <c r="EV503" s="10"/>
      <c r="EW503" s="10"/>
      <c r="EX503" s="10"/>
      <c r="EZ503" s="10"/>
      <c r="FJ503" s="10"/>
      <c r="FK503" s="10"/>
      <c r="FQ503" s="10"/>
      <c r="FS503" s="10"/>
      <c r="FV503" s="10"/>
      <c r="FW503" s="10"/>
      <c r="FX503" s="10"/>
      <c r="FY503" s="10"/>
      <c r="GE503" s="10"/>
      <c r="GP503" s="10"/>
      <c r="GR503" s="10"/>
      <c r="GV503" s="10"/>
      <c r="GW503" s="10"/>
      <c r="GX503" s="10"/>
      <c r="GY503" s="10"/>
      <c r="HB503" s="10"/>
      <c r="HC503" s="10"/>
      <c r="HD503" s="10"/>
      <c r="HE503" s="10"/>
      <c r="HF503" s="10"/>
      <c r="HG503" s="10"/>
      <c r="HH503" s="10"/>
      <c r="HK503" s="10"/>
      <c r="HL503" s="10"/>
    </row>
    <row r="504" spans="33:220" x14ac:dyDescent="0.2">
      <c r="AG504" s="10"/>
      <c r="AH504" s="10"/>
      <c r="AI504" s="10"/>
      <c r="AJ504" s="10"/>
      <c r="AL504" s="10"/>
      <c r="AM504" s="10"/>
      <c r="AN504" s="11"/>
      <c r="AO504" s="11"/>
      <c r="AQ504" s="10"/>
      <c r="AR504" s="10"/>
      <c r="AS504" s="10"/>
      <c r="AT504" s="10"/>
      <c r="AU504" s="10"/>
      <c r="AW504" s="10"/>
      <c r="AX504" s="10"/>
      <c r="AY504" s="10"/>
      <c r="BC504" s="10"/>
      <c r="BD504" s="10"/>
      <c r="BP504" s="10"/>
      <c r="BR504" s="10"/>
      <c r="BS504" s="10"/>
      <c r="BT504" s="10"/>
      <c r="CK504" s="10"/>
      <c r="CL504" s="10"/>
      <c r="CM504" s="10"/>
      <c r="CN504" s="10"/>
      <c r="CO504" s="10"/>
      <c r="CP504" s="10"/>
      <c r="DJ504" s="10"/>
      <c r="DK504" s="10"/>
      <c r="DL504" s="10"/>
      <c r="DM504" s="10"/>
      <c r="DN504" s="10"/>
      <c r="DO504" s="10"/>
      <c r="DQ504" s="10"/>
      <c r="DR504" s="10"/>
      <c r="DS504" s="10"/>
      <c r="DT504" s="10"/>
      <c r="DU504" s="10"/>
      <c r="DV504" s="10"/>
      <c r="DW504" s="10"/>
      <c r="DX504" s="10"/>
      <c r="DY504" s="10"/>
      <c r="DZ504" s="10"/>
      <c r="EA504" s="10"/>
      <c r="EB504" s="10"/>
      <c r="EC504" s="10"/>
      <c r="ED504" s="10"/>
      <c r="EE504" s="10"/>
      <c r="EJ504" s="10"/>
      <c r="EL504" s="10"/>
      <c r="EM504" s="10"/>
      <c r="EN504" s="10"/>
      <c r="EO504" s="10"/>
      <c r="EP504" s="10"/>
      <c r="EQ504" s="10"/>
      <c r="ER504" s="10"/>
      <c r="ES504" s="10"/>
      <c r="ET504" s="10"/>
      <c r="EU504" s="10"/>
      <c r="EV504" s="10"/>
      <c r="EW504" s="10"/>
      <c r="EX504" s="10"/>
      <c r="EZ504" s="10"/>
      <c r="FJ504" s="10"/>
      <c r="FK504" s="10"/>
      <c r="FQ504" s="10"/>
      <c r="FS504" s="10"/>
      <c r="FV504" s="10"/>
      <c r="FW504" s="10"/>
      <c r="FX504" s="10"/>
      <c r="FY504" s="10"/>
      <c r="GE504" s="10"/>
      <c r="GP504" s="10"/>
      <c r="GR504" s="10"/>
      <c r="GV504" s="10"/>
      <c r="GW504" s="10"/>
      <c r="GX504" s="10"/>
      <c r="GY504" s="10"/>
      <c r="HB504" s="10"/>
      <c r="HC504" s="10"/>
      <c r="HD504" s="10"/>
      <c r="HE504" s="10"/>
      <c r="HF504" s="10"/>
      <c r="HG504" s="10"/>
      <c r="HH504" s="10"/>
      <c r="HK504" s="10"/>
      <c r="HL504" s="10"/>
    </row>
    <row r="505" spans="33:220" x14ac:dyDescent="0.2">
      <c r="AG505" s="10"/>
      <c r="AH505" s="10"/>
      <c r="AI505" s="10"/>
      <c r="AJ505" s="10"/>
      <c r="AL505" s="10"/>
      <c r="AM505" s="10"/>
      <c r="AN505" s="11"/>
      <c r="AO505" s="11"/>
      <c r="AQ505" s="10"/>
      <c r="AR505" s="10"/>
      <c r="AS505" s="10"/>
      <c r="AT505" s="10"/>
      <c r="AU505" s="10"/>
      <c r="AW505" s="10"/>
      <c r="AX505" s="10"/>
      <c r="AY505" s="10"/>
      <c r="BC505" s="10"/>
      <c r="BD505" s="10"/>
      <c r="BP505" s="10"/>
      <c r="BR505" s="10"/>
      <c r="BS505" s="10"/>
      <c r="BT505" s="10"/>
      <c r="CK505" s="10"/>
      <c r="CL505" s="10"/>
      <c r="CM505" s="10"/>
      <c r="CN505" s="10"/>
      <c r="CO505" s="10"/>
      <c r="CP505" s="10"/>
      <c r="DJ505" s="10"/>
      <c r="DK505" s="10"/>
      <c r="DL505" s="10"/>
      <c r="DM505" s="10"/>
      <c r="DN505" s="10"/>
      <c r="DO505" s="10"/>
      <c r="DQ505" s="10"/>
      <c r="DR505" s="10"/>
      <c r="DS505" s="10"/>
      <c r="DT505" s="10"/>
      <c r="DU505" s="10"/>
      <c r="DV505" s="10"/>
      <c r="DW505" s="10"/>
      <c r="DX505" s="10"/>
      <c r="DY505" s="10"/>
      <c r="DZ505" s="10"/>
      <c r="EA505" s="10"/>
      <c r="EB505" s="10"/>
      <c r="EC505" s="10"/>
      <c r="ED505" s="10"/>
      <c r="EE505" s="10"/>
      <c r="EJ505" s="10"/>
      <c r="EL505" s="10"/>
      <c r="EM505" s="10"/>
      <c r="EN505" s="10"/>
      <c r="EO505" s="10"/>
      <c r="EP505" s="10"/>
      <c r="EQ505" s="10"/>
      <c r="ER505" s="10"/>
      <c r="ES505" s="10"/>
      <c r="ET505" s="10"/>
      <c r="EU505" s="10"/>
      <c r="EV505" s="10"/>
      <c r="EW505" s="10"/>
      <c r="EX505" s="10"/>
      <c r="EZ505" s="10"/>
      <c r="FJ505" s="10"/>
      <c r="FK505" s="10"/>
      <c r="FQ505" s="10"/>
      <c r="FS505" s="10"/>
      <c r="FV505" s="10"/>
      <c r="FW505" s="10"/>
      <c r="FX505" s="10"/>
      <c r="FY505" s="10"/>
      <c r="GE505" s="10"/>
      <c r="GP505" s="10"/>
      <c r="GR505" s="10"/>
      <c r="GV505" s="10"/>
      <c r="GW505" s="10"/>
      <c r="GX505" s="10"/>
      <c r="GY505" s="10"/>
      <c r="HB505" s="10"/>
      <c r="HC505" s="10"/>
      <c r="HD505" s="10"/>
      <c r="HE505" s="10"/>
      <c r="HF505" s="10"/>
      <c r="HG505" s="10"/>
      <c r="HH505" s="10"/>
      <c r="HK505" s="10"/>
      <c r="HL505" s="10"/>
    </row>
    <row r="510" spans="33:220" x14ac:dyDescent="0.2">
      <c r="AG510" s="11"/>
      <c r="AH510" s="11"/>
      <c r="AI510" s="11"/>
      <c r="AJ510" s="11"/>
      <c r="AK510" s="10"/>
      <c r="AL510" s="10"/>
      <c r="AM510" s="10"/>
      <c r="AN510" s="10"/>
      <c r="AO510" s="10"/>
      <c r="AP510" s="10"/>
      <c r="AQ510" s="10"/>
      <c r="AR510" s="10"/>
      <c r="AS510" s="10"/>
      <c r="AT510" s="10"/>
      <c r="AU510" s="10"/>
      <c r="AV510" s="10"/>
      <c r="AW510" s="10"/>
      <c r="AX510" s="10"/>
      <c r="BA510" s="10"/>
      <c r="BB510" s="10"/>
      <c r="BD510" s="11"/>
      <c r="BE510" s="10"/>
      <c r="BF510" s="10"/>
      <c r="BH510" s="10"/>
      <c r="BI510" s="10"/>
    </row>
    <row r="511" spans="33:220" x14ac:dyDescent="0.2">
      <c r="AG511" s="11"/>
      <c r="AH511" s="11"/>
      <c r="AI511" s="11"/>
      <c r="AJ511" s="11"/>
      <c r="AK511" s="10"/>
      <c r="AL511" s="10"/>
      <c r="AM511" s="10"/>
      <c r="AN511" s="10"/>
      <c r="AO511" s="10"/>
      <c r="AP511" s="10"/>
      <c r="AQ511" s="10"/>
      <c r="AR511" s="10"/>
      <c r="AS511" s="10"/>
      <c r="AT511" s="10"/>
      <c r="AU511" s="10"/>
      <c r="AV511" s="10"/>
      <c r="AW511" s="10"/>
      <c r="AX511" s="10"/>
      <c r="BA511" s="10"/>
      <c r="BB511" s="10"/>
      <c r="BD511" s="11"/>
      <c r="BE511" s="10"/>
      <c r="BF511" s="10"/>
      <c r="BH511" s="10"/>
      <c r="BI511" s="10"/>
    </row>
    <row r="512" spans="33:220" x14ac:dyDescent="0.2">
      <c r="AG512" s="11"/>
      <c r="AH512" s="11"/>
      <c r="AI512" s="11"/>
      <c r="AJ512" s="11"/>
      <c r="AK512" s="10"/>
      <c r="AL512" s="10"/>
      <c r="AM512" s="10"/>
      <c r="AN512" s="10"/>
      <c r="AO512" s="10"/>
      <c r="AP512" s="10"/>
      <c r="AQ512" s="10"/>
      <c r="AR512" s="10"/>
      <c r="AS512" s="10"/>
      <c r="AT512" s="10"/>
      <c r="AU512" s="10"/>
      <c r="AV512" s="10"/>
      <c r="AW512" s="10"/>
      <c r="AX512" s="10"/>
      <c r="BA512" s="10"/>
      <c r="BB512" s="10"/>
      <c r="BD512" s="11"/>
      <c r="BE512" s="10"/>
      <c r="BF512" s="10"/>
      <c r="BH512" s="10"/>
      <c r="BI512" s="10"/>
    </row>
    <row r="513" spans="33:61" x14ac:dyDescent="0.2">
      <c r="AG513" s="11"/>
      <c r="AH513" s="11"/>
      <c r="AI513" s="11"/>
      <c r="AJ513" s="11"/>
      <c r="AK513" s="10"/>
      <c r="AL513" s="10"/>
      <c r="AM513" s="10"/>
      <c r="AN513" s="10"/>
      <c r="AO513" s="10"/>
      <c r="AP513" s="10"/>
      <c r="AQ513" s="10"/>
      <c r="AR513" s="10"/>
      <c r="AS513" s="10"/>
      <c r="AT513" s="10"/>
      <c r="AU513" s="10"/>
      <c r="AV513" s="10"/>
      <c r="AW513" s="10"/>
      <c r="AX513" s="10"/>
      <c r="BA513" s="10"/>
      <c r="BB513" s="10"/>
      <c r="BD513" s="11"/>
      <c r="BE513" s="10"/>
      <c r="BF513" s="10"/>
      <c r="BH513" s="10"/>
      <c r="BI513" s="10"/>
    </row>
    <row r="514" spans="33:61" x14ac:dyDescent="0.2">
      <c r="AG514" s="11"/>
      <c r="AH514" s="11"/>
      <c r="AI514" s="11"/>
      <c r="AJ514" s="11"/>
      <c r="AK514" s="10"/>
      <c r="AL514" s="10"/>
      <c r="AM514" s="10"/>
      <c r="AN514" s="10"/>
      <c r="AO514" s="10"/>
      <c r="AP514" s="10"/>
      <c r="AQ514" s="10"/>
      <c r="AR514" s="10"/>
      <c r="AS514" s="10"/>
      <c r="AT514" s="10"/>
      <c r="AU514" s="10"/>
      <c r="AV514" s="10"/>
      <c r="AW514" s="10"/>
      <c r="AX514" s="10"/>
      <c r="BA514" s="10"/>
      <c r="BB514" s="10"/>
      <c r="BD514" s="11"/>
      <c r="BE514" s="10"/>
      <c r="BF514" s="10"/>
      <c r="BH514" s="10"/>
      <c r="BI514" s="10"/>
    </row>
    <row r="515" spans="33:61" x14ac:dyDescent="0.2">
      <c r="AG515" s="11"/>
      <c r="AH515" s="11"/>
      <c r="AI515" s="11"/>
      <c r="AJ515" s="11"/>
      <c r="AK515" s="10"/>
      <c r="AL515" s="10"/>
      <c r="AM515" s="10"/>
      <c r="AN515" s="10"/>
      <c r="AO515" s="10"/>
      <c r="AP515" s="10"/>
      <c r="AQ515" s="10"/>
      <c r="AR515" s="10"/>
      <c r="AS515" s="10"/>
      <c r="AT515" s="10"/>
      <c r="AU515" s="10"/>
      <c r="AV515" s="10"/>
      <c r="AW515" s="10"/>
      <c r="AX515" s="10"/>
      <c r="BA515" s="10"/>
      <c r="BB515" s="10"/>
      <c r="BD515" s="11"/>
      <c r="BE515" s="10"/>
      <c r="BF515" s="10"/>
      <c r="BH515" s="10"/>
      <c r="BI515" s="10"/>
    </row>
    <row r="516" spans="33:61" x14ac:dyDescent="0.2">
      <c r="AG516" s="11"/>
      <c r="AH516" s="11"/>
      <c r="AI516" s="11"/>
      <c r="AJ516" s="11"/>
      <c r="AK516" s="10"/>
      <c r="AL516" s="10"/>
      <c r="AM516" s="10"/>
      <c r="AN516" s="10"/>
      <c r="AO516" s="10"/>
      <c r="AP516" s="10"/>
      <c r="AQ516" s="10"/>
      <c r="AR516" s="10"/>
      <c r="AS516" s="10"/>
      <c r="AT516" s="10"/>
      <c r="AU516" s="10"/>
      <c r="AV516" s="10"/>
      <c r="AW516" s="10"/>
      <c r="AX516" s="10"/>
      <c r="BA516" s="10"/>
      <c r="BB516" s="10"/>
      <c r="BD516" s="11"/>
      <c r="BE516" s="10"/>
      <c r="BF516" s="10"/>
      <c r="BH516" s="10"/>
      <c r="BI516" s="10"/>
    </row>
    <row r="517" spans="33:61" x14ac:dyDescent="0.2">
      <c r="AG517" s="11"/>
      <c r="AH517" s="11"/>
      <c r="AI517" s="11"/>
      <c r="AJ517" s="11"/>
      <c r="AK517" s="10"/>
      <c r="AL517" s="10"/>
      <c r="AM517" s="10"/>
      <c r="AN517" s="10"/>
      <c r="AO517" s="10"/>
      <c r="AP517" s="10"/>
      <c r="AQ517" s="10"/>
      <c r="AR517" s="10"/>
      <c r="AS517" s="10"/>
      <c r="AT517" s="10"/>
      <c r="AU517" s="10"/>
      <c r="AV517" s="10"/>
      <c r="AW517" s="10"/>
      <c r="AX517" s="10"/>
      <c r="BA517" s="10"/>
      <c r="BB517" s="10"/>
      <c r="BD517" s="11"/>
      <c r="BE517" s="10"/>
      <c r="BF517" s="10"/>
      <c r="BH517" s="10"/>
      <c r="BI517" s="10"/>
    </row>
    <row r="518" spans="33:61" x14ac:dyDescent="0.2">
      <c r="AG518" s="11"/>
      <c r="AH518" s="11"/>
      <c r="AI518" s="11"/>
      <c r="AJ518" s="11"/>
      <c r="AK518" s="10"/>
      <c r="AL518" s="10"/>
      <c r="AM518" s="10"/>
      <c r="AN518" s="10"/>
      <c r="AO518" s="10"/>
      <c r="AP518" s="10"/>
      <c r="AQ518" s="10"/>
      <c r="AR518" s="10"/>
      <c r="AS518" s="10"/>
      <c r="AT518" s="10"/>
      <c r="AU518" s="10"/>
      <c r="AV518" s="10"/>
      <c r="AW518" s="10"/>
      <c r="AX518" s="10"/>
      <c r="BA518" s="10"/>
      <c r="BB518" s="10"/>
      <c r="BD518" s="11"/>
      <c r="BE518" s="10"/>
      <c r="BF518" s="10"/>
      <c r="BH518" s="10"/>
      <c r="BI518" s="10"/>
    </row>
    <row r="519" spans="33:61" x14ac:dyDescent="0.2">
      <c r="AG519" s="11"/>
      <c r="AH519" s="11"/>
      <c r="AI519" s="11"/>
      <c r="AJ519" s="11"/>
      <c r="AK519" s="10"/>
      <c r="AL519" s="10"/>
      <c r="AM519" s="10"/>
      <c r="AN519" s="10"/>
      <c r="AO519" s="10"/>
      <c r="AP519" s="10"/>
      <c r="AQ519" s="10"/>
      <c r="AR519" s="10"/>
      <c r="AS519" s="10"/>
      <c r="AT519" s="10"/>
      <c r="AU519" s="10"/>
      <c r="AV519" s="10"/>
      <c r="AW519" s="10"/>
      <c r="AX519" s="10"/>
      <c r="BA519" s="10"/>
      <c r="BB519" s="10"/>
      <c r="BD519" s="11"/>
      <c r="BE519" s="10"/>
      <c r="BF519" s="10"/>
      <c r="BH519" s="10"/>
      <c r="BI519" s="10"/>
    </row>
    <row r="520" spans="33:61" x14ac:dyDescent="0.2">
      <c r="AG520" s="11"/>
      <c r="AH520" s="11"/>
      <c r="AI520" s="11"/>
      <c r="AJ520" s="11"/>
      <c r="AK520" s="10"/>
      <c r="AL520" s="10"/>
      <c r="AM520" s="10"/>
      <c r="AN520" s="10"/>
      <c r="AO520" s="10"/>
      <c r="AP520" s="10"/>
      <c r="AQ520" s="10"/>
      <c r="AR520" s="10"/>
      <c r="AS520" s="10"/>
      <c r="AT520" s="10"/>
      <c r="AU520" s="10"/>
      <c r="AV520" s="10"/>
      <c r="AW520" s="10"/>
      <c r="AX520" s="10"/>
      <c r="BA520" s="10"/>
      <c r="BB520" s="10"/>
      <c r="BD520" s="11"/>
      <c r="BE520" s="10"/>
      <c r="BF520" s="10"/>
      <c r="BH520" s="10"/>
      <c r="BI520" s="10"/>
    </row>
    <row r="521" spans="33:61" x14ac:dyDescent="0.2">
      <c r="AG521" s="11"/>
      <c r="AH521" s="11"/>
      <c r="AI521" s="11"/>
      <c r="AJ521" s="11"/>
      <c r="AK521" s="10"/>
      <c r="AL521" s="10"/>
      <c r="AM521" s="10"/>
      <c r="AN521" s="10"/>
      <c r="AO521" s="10"/>
      <c r="AP521" s="10"/>
      <c r="AQ521" s="10"/>
      <c r="AR521" s="10"/>
      <c r="AS521" s="10"/>
      <c r="AT521" s="10"/>
      <c r="AU521" s="10"/>
      <c r="AV521" s="10"/>
      <c r="AW521" s="10"/>
      <c r="AX521" s="10"/>
      <c r="BA521" s="10"/>
      <c r="BB521" s="10"/>
      <c r="BD521" s="11"/>
      <c r="BE521" s="10"/>
      <c r="BF521" s="10"/>
      <c r="BH521" s="10"/>
      <c r="BI521" s="10"/>
    </row>
    <row r="522" spans="33:61" x14ac:dyDescent="0.2">
      <c r="AG522" s="11"/>
      <c r="AH522" s="11"/>
      <c r="AI522" s="11"/>
      <c r="AJ522" s="11"/>
      <c r="AK522" s="10"/>
      <c r="AL522" s="10"/>
      <c r="AM522" s="10"/>
      <c r="AN522" s="10"/>
      <c r="AO522" s="10"/>
      <c r="AP522" s="10"/>
      <c r="AQ522" s="10"/>
      <c r="AR522" s="10"/>
      <c r="AS522" s="10"/>
      <c r="AT522" s="10"/>
      <c r="AU522" s="10"/>
      <c r="AV522" s="10"/>
      <c r="AW522" s="10"/>
      <c r="AX522" s="10"/>
      <c r="BA522" s="10"/>
      <c r="BB522" s="10"/>
      <c r="BD522" s="11"/>
      <c r="BE522" s="10"/>
      <c r="BF522" s="10"/>
      <c r="BH522" s="10"/>
      <c r="BI522" s="10"/>
    </row>
    <row r="523" spans="33:61" x14ac:dyDescent="0.2">
      <c r="AG523" s="11"/>
      <c r="AH523" s="11"/>
      <c r="AI523" s="11"/>
      <c r="AJ523" s="11"/>
      <c r="AK523" s="10"/>
      <c r="AL523" s="10"/>
      <c r="AM523" s="10"/>
      <c r="AN523" s="10"/>
      <c r="AO523" s="10"/>
      <c r="AP523" s="10"/>
      <c r="AQ523" s="10"/>
      <c r="AR523" s="10"/>
      <c r="AS523" s="10"/>
      <c r="AT523" s="10"/>
      <c r="AU523" s="10"/>
      <c r="AV523" s="10"/>
      <c r="AW523" s="10"/>
      <c r="AX523" s="10"/>
      <c r="BA523" s="10"/>
      <c r="BB523" s="10"/>
      <c r="BD523" s="11"/>
      <c r="BE523" s="10"/>
      <c r="BF523" s="10"/>
      <c r="BH523" s="10"/>
      <c r="BI523" s="10"/>
    </row>
    <row r="524" spans="33:61" x14ac:dyDescent="0.2">
      <c r="AG524" s="11"/>
      <c r="AH524" s="11"/>
      <c r="AI524" s="11"/>
      <c r="AJ524" s="11"/>
      <c r="AK524" s="10"/>
      <c r="AL524" s="10"/>
      <c r="AM524" s="10"/>
      <c r="AN524" s="10"/>
      <c r="AO524" s="10"/>
      <c r="AP524" s="10"/>
      <c r="AQ524" s="10"/>
      <c r="AR524" s="10"/>
      <c r="AS524" s="10"/>
      <c r="AT524" s="10"/>
      <c r="AU524" s="10"/>
      <c r="AV524" s="10"/>
      <c r="AW524" s="10"/>
      <c r="AX524" s="10"/>
      <c r="BA524" s="10"/>
      <c r="BB524" s="10"/>
      <c r="BD524" s="11"/>
      <c r="BE524" s="10"/>
      <c r="BF524" s="10"/>
      <c r="BH524" s="10"/>
      <c r="BI524" s="10"/>
    </row>
    <row r="525" spans="33:61" x14ac:dyDescent="0.2">
      <c r="AG525" s="11"/>
      <c r="AH525" s="11"/>
      <c r="AI525" s="11"/>
      <c r="AJ525" s="11"/>
      <c r="AK525" s="10"/>
      <c r="AL525" s="10"/>
      <c r="AM525" s="10"/>
      <c r="AN525" s="10"/>
      <c r="AO525" s="10"/>
      <c r="AP525" s="10"/>
      <c r="AQ525" s="10"/>
      <c r="AR525" s="10"/>
      <c r="AS525" s="10"/>
      <c r="AT525" s="10"/>
      <c r="AU525" s="10"/>
      <c r="AV525" s="10"/>
      <c r="AW525" s="10"/>
      <c r="AX525" s="10"/>
      <c r="BA525" s="10"/>
      <c r="BB525" s="10"/>
      <c r="BD525" s="11"/>
      <c r="BE525" s="10"/>
      <c r="BF525" s="10"/>
      <c r="BH525" s="10"/>
      <c r="BI525" s="10"/>
    </row>
    <row r="526" spans="33:61" x14ac:dyDescent="0.2">
      <c r="AG526" s="11"/>
      <c r="AH526" s="11"/>
      <c r="AI526" s="11"/>
      <c r="AJ526" s="11"/>
      <c r="AK526" s="10"/>
      <c r="AL526" s="10"/>
      <c r="AM526" s="10"/>
      <c r="AN526" s="10"/>
      <c r="AO526" s="10"/>
      <c r="AP526" s="10"/>
      <c r="AQ526" s="10"/>
      <c r="AR526" s="10"/>
      <c r="AS526" s="10"/>
      <c r="AT526" s="10"/>
      <c r="AU526" s="10"/>
      <c r="AV526" s="10"/>
      <c r="AW526" s="10"/>
      <c r="AX526" s="10"/>
      <c r="BA526" s="10"/>
      <c r="BB526" s="10"/>
      <c r="BD526" s="11"/>
      <c r="BE526" s="10"/>
      <c r="BF526" s="10"/>
      <c r="BH526" s="10"/>
      <c r="BI526" s="10"/>
    </row>
    <row r="527" spans="33:61" x14ac:dyDescent="0.2">
      <c r="AG527" s="11"/>
      <c r="AH527" s="11"/>
      <c r="AI527" s="11"/>
      <c r="AJ527" s="11"/>
      <c r="AK527" s="10"/>
      <c r="AL527" s="10"/>
      <c r="AM527" s="10"/>
      <c r="AN527" s="10"/>
      <c r="AO527" s="10"/>
      <c r="AP527" s="10"/>
      <c r="AQ527" s="10"/>
      <c r="AR527" s="10"/>
      <c r="AS527" s="10"/>
      <c r="AT527" s="10"/>
      <c r="AU527" s="10"/>
      <c r="AV527" s="10"/>
      <c r="AW527" s="10"/>
      <c r="AX527" s="10"/>
      <c r="BA527" s="10"/>
      <c r="BB527" s="10"/>
      <c r="BD527" s="11"/>
      <c r="BE527" s="10"/>
      <c r="BF527" s="10"/>
      <c r="BH527" s="10"/>
      <c r="BI527" s="10"/>
    </row>
    <row r="528" spans="33:61" x14ac:dyDescent="0.2">
      <c r="AG528" s="11"/>
      <c r="AH528" s="11"/>
      <c r="AI528" s="11"/>
      <c r="AJ528" s="11"/>
      <c r="AK528" s="10"/>
      <c r="AL528" s="10"/>
      <c r="AM528" s="10"/>
      <c r="AN528" s="10"/>
      <c r="AO528" s="10"/>
      <c r="AP528" s="10"/>
      <c r="AQ528" s="10"/>
      <c r="AR528" s="10"/>
      <c r="AS528" s="10"/>
      <c r="AT528" s="10"/>
      <c r="AU528" s="10"/>
      <c r="AV528" s="10"/>
      <c r="AW528" s="10"/>
      <c r="AX528" s="10"/>
      <c r="BA528" s="10"/>
      <c r="BB528" s="10"/>
      <c r="BD528" s="11"/>
      <c r="BE528" s="10"/>
      <c r="BF528" s="10"/>
      <c r="BH528" s="10"/>
      <c r="BI528" s="10"/>
    </row>
    <row r="529" spans="33:61" x14ac:dyDescent="0.2">
      <c r="AG529" s="11"/>
      <c r="AH529" s="11"/>
      <c r="AI529" s="11"/>
      <c r="AJ529" s="11"/>
      <c r="AK529" s="10"/>
      <c r="AL529" s="10"/>
      <c r="AM529" s="10"/>
      <c r="AN529" s="10"/>
      <c r="AO529" s="10"/>
      <c r="AP529" s="10"/>
      <c r="AQ529" s="10"/>
      <c r="AR529" s="10"/>
      <c r="AS529" s="10"/>
      <c r="AT529" s="10"/>
      <c r="AU529" s="10"/>
      <c r="AV529" s="10"/>
      <c r="AW529" s="10"/>
      <c r="AX529" s="10"/>
      <c r="BA529" s="10"/>
      <c r="BB529" s="10"/>
      <c r="BD529" s="11"/>
      <c r="BE529" s="10"/>
      <c r="BF529" s="10"/>
      <c r="BH529" s="10"/>
      <c r="BI529" s="10"/>
    </row>
    <row r="530" spans="33:61" x14ac:dyDescent="0.2">
      <c r="AG530" s="11"/>
      <c r="AH530" s="11"/>
      <c r="AI530" s="11"/>
      <c r="AJ530" s="11"/>
      <c r="AK530" s="10"/>
      <c r="AL530" s="10"/>
      <c r="AM530" s="10"/>
      <c r="AN530" s="10"/>
      <c r="AO530" s="10"/>
      <c r="AP530" s="10"/>
      <c r="AQ530" s="10"/>
      <c r="AR530" s="10"/>
      <c r="AS530" s="10"/>
      <c r="AT530" s="10"/>
      <c r="AU530" s="10"/>
      <c r="AV530" s="10"/>
      <c r="AW530" s="10"/>
      <c r="AX530" s="10"/>
      <c r="BA530" s="10"/>
      <c r="BB530" s="10"/>
      <c r="BD530" s="11"/>
      <c r="BE530" s="10"/>
      <c r="BF530" s="10"/>
      <c r="BH530" s="10"/>
      <c r="BI530" s="10"/>
    </row>
    <row r="531" spans="33:61" x14ac:dyDescent="0.2">
      <c r="AG531" s="11"/>
      <c r="AH531" s="11"/>
      <c r="AI531" s="11"/>
      <c r="AJ531" s="11"/>
      <c r="AK531" s="10"/>
      <c r="AL531" s="10"/>
      <c r="AM531" s="10"/>
      <c r="AN531" s="10"/>
      <c r="AO531" s="10"/>
      <c r="AP531" s="10"/>
      <c r="AQ531" s="10"/>
      <c r="AR531" s="10"/>
      <c r="AS531" s="10"/>
      <c r="AT531" s="10"/>
      <c r="AU531" s="10"/>
      <c r="AV531" s="10"/>
      <c r="AW531" s="10"/>
      <c r="AX531" s="10"/>
      <c r="BA531" s="10"/>
      <c r="BB531" s="10"/>
      <c r="BD531" s="11"/>
      <c r="BE531" s="10"/>
      <c r="BF531" s="10"/>
      <c r="BH531" s="10"/>
      <c r="BI531" s="10"/>
    </row>
    <row r="532" spans="33:61" x14ac:dyDescent="0.2">
      <c r="AG532" s="11"/>
      <c r="AH532" s="11"/>
      <c r="AI532" s="11"/>
      <c r="AJ532" s="11"/>
      <c r="AK532" s="10"/>
      <c r="AL532" s="10"/>
      <c r="AM532" s="10"/>
      <c r="AN532" s="10"/>
      <c r="AO532" s="10"/>
      <c r="AP532" s="10"/>
      <c r="AQ532" s="10"/>
      <c r="AR532" s="10"/>
      <c r="AS532" s="10"/>
      <c r="AT532" s="10"/>
      <c r="AU532" s="10"/>
      <c r="AV532" s="10"/>
      <c r="AW532" s="10"/>
      <c r="AX532" s="10"/>
      <c r="BA532" s="10"/>
      <c r="BB532" s="10"/>
      <c r="BD532" s="11"/>
      <c r="BE532" s="10"/>
      <c r="BF532" s="10"/>
      <c r="BH532" s="10"/>
      <c r="BI532" s="10"/>
    </row>
    <row r="533" spans="33:61" x14ac:dyDescent="0.2">
      <c r="AG533" s="11"/>
      <c r="AH533" s="11"/>
      <c r="AI533" s="11"/>
      <c r="AJ533" s="11"/>
      <c r="AK533" s="10"/>
      <c r="AL533" s="10"/>
      <c r="AM533" s="10"/>
      <c r="AN533" s="10"/>
      <c r="AO533" s="10"/>
      <c r="AP533" s="10"/>
      <c r="AQ533" s="10"/>
      <c r="AR533" s="10"/>
      <c r="AS533" s="10"/>
      <c r="AT533" s="10"/>
      <c r="AU533" s="10"/>
      <c r="AV533" s="10"/>
      <c r="AW533" s="10"/>
      <c r="AX533" s="10"/>
      <c r="BA533" s="10"/>
      <c r="BB533" s="10"/>
      <c r="BD533" s="11"/>
      <c r="BE533" s="10"/>
      <c r="BF533" s="10"/>
      <c r="BH533" s="10"/>
      <c r="BI533" s="10"/>
    </row>
    <row r="534" spans="33:61" x14ac:dyDescent="0.2">
      <c r="AG534" s="11"/>
      <c r="AH534" s="11"/>
      <c r="AI534" s="11"/>
      <c r="AJ534" s="11"/>
      <c r="AK534" s="10"/>
      <c r="AL534" s="10"/>
      <c r="AM534" s="10"/>
      <c r="AN534" s="10"/>
      <c r="AO534" s="10"/>
      <c r="AP534" s="10"/>
      <c r="AQ534" s="10"/>
      <c r="AR534" s="10"/>
      <c r="AS534" s="10"/>
      <c r="AT534" s="10"/>
      <c r="AU534" s="10"/>
      <c r="AV534" s="10"/>
      <c r="AW534" s="10"/>
      <c r="AX534" s="10"/>
      <c r="BA534" s="10"/>
      <c r="BB534" s="10"/>
      <c r="BD534" s="11"/>
      <c r="BE534" s="10"/>
      <c r="BF534" s="10"/>
      <c r="BH534" s="10"/>
      <c r="BI534" s="10"/>
    </row>
    <row r="535" spans="33:61" x14ac:dyDescent="0.2">
      <c r="AG535" s="11"/>
      <c r="AH535" s="11"/>
      <c r="AI535" s="11"/>
      <c r="AJ535" s="11"/>
      <c r="AK535" s="10"/>
      <c r="AL535" s="10"/>
      <c r="AM535" s="10"/>
      <c r="AN535" s="10"/>
      <c r="AO535" s="10"/>
      <c r="AP535" s="10"/>
      <c r="AQ535" s="10"/>
      <c r="AR535" s="10"/>
      <c r="AS535" s="10"/>
      <c r="AT535" s="10"/>
      <c r="AU535" s="10"/>
      <c r="AV535" s="10"/>
      <c r="AW535" s="10"/>
      <c r="AX535" s="10"/>
      <c r="BA535" s="10"/>
      <c r="BB535" s="10"/>
      <c r="BD535" s="11"/>
      <c r="BE535" s="10"/>
      <c r="BF535" s="10"/>
      <c r="BH535" s="10"/>
      <c r="BI535" s="10"/>
    </row>
    <row r="536" spans="33:61" x14ac:dyDescent="0.2">
      <c r="AG536" s="11"/>
      <c r="AH536" s="11"/>
      <c r="AI536" s="11"/>
      <c r="AJ536" s="11"/>
      <c r="AK536" s="10"/>
      <c r="AL536" s="10"/>
      <c r="AM536" s="10"/>
      <c r="AN536" s="10"/>
      <c r="AO536" s="10"/>
      <c r="AP536" s="10"/>
      <c r="AQ536" s="10"/>
      <c r="AR536" s="10"/>
      <c r="AS536" s="10"/>
      <c r="AT536" s="10"/>
      <c r="AU536" s="10"/>
      <c r="AV536" s="10"/>
      <c r="AW536" s="10"/>
      <c r="AX536" s="10"/>
      <c r="BA536" s="10"/>
      <c r="BB536" s="10"/>
      <c r="BD536" s="11"/>
      <c r="BE536" s="10"/>
      <c r="BF536" s="10"/>
      <c r="BH536" s="10"/>
      <c r="BI536" s="10"/>
    </row>
    <row r="537" spans="33:61" x14ac:dyDescent="0.2">
      <c r="AG537" s="11"/>
      <c r="AH537" s="11"/>
      <c r="AI537" s="11"/>
      <c r="AJ537" s="11"/>
      <c r="AK537" s="10"/>
      <c r="AL537" s="10"/>
      <c r="AM537" s="10"/>
      <c r="AN537" s="10"/>
      <c r="AO537" s="10"/>
      <c r="AP537" s="10"/>
      <c r="AQ537" s="10"/>
      <c r="AR537" s="10"/>
      <c r="AS537" s="10"/>
      <c r="AT537" s="10"/>
      <c r="AU537" s="10"/>
      <c r="AV537" s="10"/>
      <c r="AW537" s="10"/>
      <c r="AX537" s="10"/>
      <c r="BA537" s="10"/>
      <c r="BB537" s="10"/>
      <c r="BD537" s="11"/>
      <c r="BE537" s="10"/>
      <c r="BF537" s="10"/>
      <c r="BH537" s="10"/>
      <c r="BI537" s="10"/>
    </row>
    <row r="538" spans="33:61" x14ac:dyDescent="0.2">
      <c r="AG538" s="11"/>
      <c r="AH538" s="11"/>
      <c r="AI538" s="11"/>
      <c r="AJ538" s="11"/>
      <c r="AK538" s="10"/>
      <c r="AL538" s="10"/>
      <c r="AM538" s="10"/>
      <c r="AN538" s="10"/>
      <c r="AO538" s="10"/>
      <c r="AP538" s="10"/>
      <c r="AQ538" s="10"/>
      <c r="AR538" s="10"/>
      <c r="AS538" s="10"/>
      <c r="AT538" s="10"/>
      <c r="AU538" s="10"/>
      <c r="AV538" s="10"/>
      <c r="AW538" s="10"/>
      <c r="AX538" s="10"/>
      <c r="BA538" s="10"/>
      <c r="BB538" s="10"/>
      <c r="BD538" s="11"/>
      <c r="BE538" s="10"/>
      <c r="BF538" s="10"/>
      <c r="BH538" s="10"/>
      <c r="BI538" s="10"/>
    </row>
    <row r="539" spans="33:61" x14ac:dyDescent="0.2">
      <c r="AG539" s="11"/>
      <c r="AH539" s="11"/>
      <c r="AI539" s="11"/>
      <c r="AJ539" s="11"/>
      <c r="AK539" s="10"/>
      <c r="AL539" s="10"/>
      <c r="AM539" s="10"/>
      <c r="AN539" s="10"/>
      <c r="AO539" s="10"/>
      <c r="AP539" s="10"/>
      <c r="AQ539" s="10"/>
      <c r="AR539" s="10"/>
      <c r="AS539" s="10"/>
      <c r="AT539" s="10"/>
      <c r="AU539" s="10"/>
      <c r="AV539" s="10"/>
      <c r="AW539" s="10"/>
      <c r="AX539" s="10"/>
      <c r="BA539" s="10"/>
      <c r="BB539" s="10"/>
      <c r="BD539" s="11"/>
      <c r="BE539" s="10"/>
      <c r="BF539" s="10"/>
      <c r="BH539" s="10"/>
      <c r="BI539" s="10"/>
    </row>
    <row r="540" spans="33:61" x14ac:dyDescent="0.2">
      <c r="AG540" s="11"/>
      <c r="AH540" s="11"/>
      <c r="AI540" s="11"/>
      <c r="AJ540" s="11"/>
      <c r="AK540" s="10"/>
      <c r="AL540" s="10"/>
      <c r="AM540" s="10"/>
      <c r="AN540" s="10"/>
      <c r="AO540" s="10"/>
      <c r="AP540" s="10"/>
      <c r="AQ540" s="10"/>
      <c r="AR540" s="10"/>
      <c r="AS540" s="10"/>
      <c r="AT540" s="10"/>
      <c r="AU540" s="10"/>
      <c r="AV540" s="10"/>
      <c r="AW540" s="10"/>
      <c r="AX540" s="10"/>
      <c r="BA540" s="10"/>
      <c r="BB540" s="10"/>
      <c r="BD540" s="11"/>
      <c r="BE540" s="10"/>
      <c r="BF540" s="10"/>
      <c r="BH540" s="10"/>
      <c r="BI540" s="10"/>
    </row>
    <row r="541" spans="33:61" x14ac:dyDescent="0.2">
      <c r="AG541" s="11"/>
      <c r="AH541" s="11"/>
      <c r="AI541" s="11"/>
      <c r="AJ541" s="11"/>
      <c r="AK541" s="10"/>
      <c r="AL541" s="10"/>
      <c r="AM541" s="10"/>
      <c r="AN541" s="10"/>
      <c r="AO541" s="10"/>
      <c r="AP541" s="10"/>
      <c r="AQ541" s="10"/>
      <c r="AR541" s="10"/>
      <c r="AS541" s="10"/>
      <c r="AT541" s="10"/>
      <c r="AU541" s="10"/>
      <c r="AV541" s="10"/>
      <c r="AW541" s="10"/>
      <c r="AX541" s="10"/>
      <c r="BA541" s="10"/>
      <c r="BB541" s="10"/>
      <c r="BD541" s="11"/>
      <c r="BE541" s="10"/>
      <c r="BF541" s="10"/>
      <c r="BH541" s="10"/>
      <c r="BI541" s="10"/>
    </row>
    <row r="542" spans="33:61" x14ac:dyDescent="0.2">
      <c r="AG542" s="11"/>
      <c r="AH542" s="11"/>
      <c r="AI542" s="11"/>
      <c r="AJ542" s="11"/>
      <c r="AK542" s="10"/>
      <c r="AL542" s="10"/>
      <c r="AM542" s="10"/>
      <c r="AN542" s="10"/>
      <c r="AO542" s="10"/>
      <c r="AP542" s="10"/>
      <c r="AQ542" s="10"/>
      <c r="AR542" s="10"/>
      <c r="AS542" s="10"/>
      <c r="AT542" s="10"/>
      <c r="AU542" s="10"/>
      <c r="AV542" s="10"/>
      <c r="AW542" s="10"/>
      <c r="AX542" s="10"/>
      <c r="BA542" s="10"/>
      <c r="BB542" s="10"/>
      <c r="BD542" s="11"/>
      <c r="BE542" s="10"/>
      <c r="BF542" s="10"/>
      <c r="BH542" s="10"/>
      <c r="BI542" s="10"/>
    </row>
    <row r="543" spans="33:61" x14ac:dyDescent="0.2">
      <c r="AG543" s="11"/>
      <c r="AH543" s="11"/>
      <c r="AI543" s="11"/>
      <c r="AJ543" s="11"/>
      <c r="AK543" s="10"/>
      <c r="AL543" s="10"/>
      <c r="AM543" s="10"/>
      <c r="AN543" s="10"/>
      <c r="AO543" s="10"/>
      <c r="AP543" s="10"/>
      <c r="AQ543" s="10"/>
      <c r="AR543" s="10"/>
      <c r="AS543" s="10"/>
      <c r="AT543" s="10"/>
      <c r="AU543" s="10"/>
      <c r="AV543" s="10"/>
      <c r="AW543" s="10"/>
      <c r="AX543" s="10"/>
      <c r="BA543" s="10"/>
      <c r="BB543" s="10"/>
      <c r="BD543" s="11"/>
      <c r="BE543" s="10"/>
      <c r="BF543" s="10"/>
      <c r="BH543" s="10"/>
      <c r="BI543" s="10"/>
    </row>
    <row r="544" spans="33:61" x14ac:dyDescent="0.2">
      <c r="AG544" s="11"/>
      <c r="AH544" s="11"/>
      <c r="AI544" s="11"/>
      <c r="AJ544" s="11"/>
      <c r="AK544" s="10"/>
      <c r="AL544" s="10"/>
      <c r="AM544" s="10"/>
      <c r="AN544" s="10"/>
      <c r="AO544" s="10"/>
      <c r="AP544" s="10"/>
      <c r="AQ544" s="10"/>
      <c r="AR544" s="10"/>
      <c r="AS544" s="10"/>
      <c r="AT544" s="10"/>
      <c r="AU544" s="10"/>
      <c r="AV544" s="10"/>
      <c r="AW544" s="10"/>
      <c r="AX544" s="10"/>
      <c r="BA544" s="10"/>
      <c r="BB544" s="10"/>
      <c r="BD544" s="11"/>
      <c r="BE544" s="10"/>
      <c r="BF544" s="10"/>
      <c r="BH544" s="10"/>
      <c r="BI544" s="10"/>
    </row>
    <row r="545" spans="33:61" x14ac:dyDescent="0.2">
      <c r="AG545" s="11"/>
      <c r="AH545" s="11"/>
      <c r="AI545" s="11"/>
      <c r="AJ545" s="11"/>
      <c r="AK545" s="10"/>
      <c r="AL545" s="10"/>
      <c r="AM545" s="10"/>
      <c r="AN545" s="10"/>
      <c r="AO545" s="10"/>
      <c r="AP545" s="10"/>
      <c r="AQ545" s="10"/>
      <c r="AR545" s="10"/>
      <c r="AS545" s="10"/>
      <c r="AT545" s="10"/>
      <c r="AU545" s="10"/>
      <c r="AV545" s="10"/>
      <c r="AW545" s="10"/>
      <c r="AX545" s="10"/>
      <c r="BA545" s="10"/>
      <c r="BB545" s="10"/>
      <c r="BD545" s="11"/>
      <c r="BE545" s="10"/>
      <c r="BF545" s="10"/>
      <c r="BH545" s="10"/>
      <c r="BI545" s="10"/>
    </row>
    <row r="546" spans="33:61" x14ac:dyDescent="0.2">
      <c r="AG546" s="11"/>
      <c r="AH546" s="11"/>
      <c r="AI546" s="11"/>
      <c r="AJ546" s="11"/>
      <c r="AK546" s="10"/>
      <c r="AL546" s="10"/>
      <c r="AM546" s="10"/>
      <c r="AN546" s="10"/>
      <c r="AO546" s="10"/>
      <c r="AP546" s="10"/>
      <c r="AQ546" s="10"/>
      <c r="AR546" s="10"/>
      <c r="AS546" s="10"/>
      <c r="AT546" s="10"/>
      <c r="AU546" s="10"/>
      <c r="AV546" s="10"/>
      <c r="AW546" s="10"/>
      <c r="AX546" s="10"/>
      <c r="BA546" s="10"/>
      <c r="BB546" s="10"/>
      <c r="BD546" s="11"/>
      <c r="BE546" s="10"/>
      <c r="BF546" s="10"/>
      <c r="BH546" s="10"/>
      <c r="BI546" s="10"/>
    </row>
    <row r="547" spans="33:61" x14ac:dyDescent="0.2">
      <c r="AG547" s="11"/>
      <c r="AH547" s="11"/>
      <c r="AI547" s="11"/>
      <c r="AJ547" s="11"/>
      <c r="AK547" s="10"/>
      <c r="AL547" s="10"/>
      <c r="AM547" s="10"/>
      <c r="AN547" s="10"/>
      <c r="AO547" s="10"/>
      <c r="AP547" s="10"/>
      <c r="AQ547" s="10"/>
      <c r="AR547" s="10"/>
      <c r="AS547" s="10"/>
      <c r="AT547" s="10"/>
      <c r="AU547" s="10"/>
      <c r="AV547" s="10"/>
      <c r="AW547" s="10"/>
      <c r="AX547" s="10"/>
      <c r="BA547" s="10"/>
      <c r="BB547" s="10"/>
      <c r="BD547" s="11"/>
      <c r="BE547" s="10"/>
      <c r="BF547" s="10"/>
      <c r="BH547" s="10"/>
      <c r="BI547" s="10"/>
    </row>
    <row r="548" spans="33:61" x14ac:dyDescent="0.2">
      <c r="AG548" s="11"/>
      <c r="AH548" s="11"/>
      <c r="AI548" s="11"/>
      <c r="AJ548" s="11"/>
      <c r="AK548" s="10"/>
      <c r="AL548" s="10"/>
      <c r="AM548" s="10"/>
      <c r="AN548" s="10"/>
      <c r="AO548" s="10"/>
      <c r="AP548" s="10"/>
      <c r="AQ548" s="10"/>
      <c r="AR548" s="10"/>
      <c r="AS548" s="10"/>
      <c r="AT548" s="10"/>
      <c r="AU548" s="10"/>
      <c r="AV548" s="10"/>
      <c r="AW548" s="10"/>
      <c r="AX548" s="10"/>
      <c r="BA548" s="10"/>
      <c r="BB548" s="10"/>
      <c r="BD548" s="11"/>
      <c r="BE548" s="10"/>
      <c r="BF548" s="10"/>
      <c r="BH548" s="10"/>
      <c r="BI548" s="10"/>
    </row>
    <row r="549" spans="33:61" x14ac:dyDescent="0.2">
      <c r="AG549" s="11"/>
      <c r="AH549" s="11"/>
      <c r="AI549" s="11"/>
      <c r="AJ549" s="11"/>
      <c r="AK549" s="10"/>
      <c r="AL549" s="10"/>
      <c r="AM549" s="10"/>
      <c r="AN549" s="10"/>
      <c r="AO549" s="10"/>
      <c r="AP549" s="10"/>
      <c r="AQ549" s="10"/>
      <c r="AR549" s="10"/>
      <c r="AS549" s="10"/>
      <c r="AT549" s="10"/>
      <c r="AU549" s="10"/>
      <c r="AV549" s="10"/>
      <c r="AW549" s="10"/>
      <c r="AX549" s="10"/>
      <c r="BA549" s="10"/>
      <c r="BB549" s="10"/>
      <c r="BD549" s="11"/>
      <c r="BE549" s="10"/>
      <c r="BF549" s="10"/>
      <c r="BH549" s="10"/>
      <c r="BI549" s="10"/>
    </row>
    <row r="550" spans="33:61" x14ac:dyDescent="0.2">
      <c r="AG550" s="11"/>
      <c r="AH550" s="11"/>
      <c r="AI550" s="11"/>
      <c r="AJ550" s="11"/>
      <c r="AK550" s="10"/>
      <c r="AL550" s="10"/>
      <c r="AM550" s="10"/>
      <c r="AN550" s="10"/>
      <c r="AO550" s="10"/>
      <c r="AP550" s="10"/>
      <c r="AQ550" s="10"/>
      <c r="AR550" s="10"/>
      <c r="AS550" s="10"/>
      <c r="AT550" s="10"/>
      <c r="AU550" s="10"/>
      <c r="AV550" s="10"/>
      <c r="AW550" s="10"/>
      <c r="AX550" s="10"/>
      <c r="BA550" s="10"/>
      <c r="BB550" s="10"/>
      <c r="BD550" s="11"/>
      <c r="BE550" s="10"/>
      <c r="BF550" s="10"/>
      <c r="BH550" s="10"/>
      <c r="BI550" s="10"/>
    </row>
    <row r="551" spans="33:61" x14ac:dyDescent="0.2">
      <c r="AG551" s="11"/>
      <c r="AH551" s="11"/>
      <c r="AI551" s="11"/>
      <c r="AJ551" s="11"/>
      <c r="AK551" s="10"/>
      <c r="AL551" s="10"/>
      <c r="AM551" s="10"/>
      <c r="AN551" s="10"/>
      <c r="AO551" s="10"/>
      <c r="AP551" s="10"/>
      <c r="AQ551" s="10"/>
      <c r="AR551" s="10"/>
      <c r="AS551" s="10"/>
      <c r="AT551" s="10"/>
      <c r="AU551" s="10"/>
      <c r="AV551" s="10"/>
      <c r="AW551" s="10"/>
      <c r="AX551" s="10"/>
      <c r="BA551" s="10"/>
      <c r="BB551" s="10"/>
      <c r="BD551" s="11"/>
      <c r="BE551" s="10"/>
      <c r="BF551" s="10"/>
      <c r="BH551" s="10"/>
      <c r="BI551" s="10"/>
    </row>
    <row r="552" spans="33:61" x14ac:dyDescent="0.2">
      <c r="AG552" s="11"/>
      <c r="AH552" s="11"/>
      <c r="AI552" s="11"/>
      <c r="AJ552" s="11"/>
      <c r="AK552" s="10"/>
      <c r="AL552" s="10"/>
      <c r="AM552" s="10"/>
      <c r="AN552" s="10"/>
      <c r="AO552" s="10"/>
      <c r="AP552" s="10"/>
      <c r="AQ552" s="10"/>
      <c r="AR552" s="10"/>
      <c r="AS552" s="10"/>
      <c r="AT552" s="10"/>
      <c r="AU552" s="10"/>
      <c r="AV552" s="10"/>
      <c r="AW552" s="10"/>
      <c r="AX552" s="10"/>
      <c r="BA552" s="10"/>
      <c r="BB552" s="10"/>
      <c r="BD552" s="11"/>
      <c r="BE552" s="10"/>
      <c r="BF552" s="10"/>
      <c r="BH552" s="10"/>
      <c r="BI552" s="10"/>
    </row>
    <row r="553" spans="33:61" x14ac:dyDescent="0.2">
      <c r="AG553" s="11"/>
      <c r="AH553" s="11"/>
      <c r="AI553" s="11"/>
      <c r="AJ553" s="11"/>
      <c r="AK553" s="10"/>
      <c r="AL553" s="10"/>
      <c r="AM553" s="10"/>
      <c r="AN553" s="10"/>
      <c r="AO553" s="10"/>
      <c r="AP553" s="10"/>
      <c r="AQ553" s="10"/>
      <c r="AR553" s="10"/>
      <c r="AS553" s="10"/>
      <c r="AT553" s="10"/>
      <c r="AU553" s="10"/>
      <c r="AV553" s="10"/>
      <c r="AW553" s="10"/>
      <c r="AX553" s="10"/>
      <c r="BA553" s="10"/>
      <c r="BB553" s="10"/>
      <c r="BD553" s="11"/>
      <c r="BE553" s="10"/>
      <c r="BF553" s="10"/>
      <c r="BH553" s="10"/>
      <c r="BI553" s="10"/>
    </row>
    <row r="554" spans="33:61" x14ac:dyDescent="0.2">
      <c r="AG554" s="11"/>
      <c r="AH554" s="11"/>
      <c r="AI554" s="11"/>
      <c r="AJ554" s="11"/>
      <c r="AK554" s="10"/>
      <c r="AL554" s="10"/>
      <c r="AM554" s="10"/>
      <c r="AN554" s="10"/>
      <c r="AO554" s="10"/>
      <c r="AP554" s="10"/>
      <c r="AQ554" s="10"/>
      <c r="AR554" s="10"/>
      <c r="AS554" s="10"/>
      <c r="AT554" s="10"/>
      <c r="AU554" s="10"/>
      <c r="AV554" s="10"/>
      <c r="AW554" s="10"/>
      <c r="AX554" s="10"/>
      <c r="BA554" s="10"/>
      <c r="BB554" s="10"/>
      <c r="BD554" s="11"/>
      <c r="BE554" s="10"/>
      <c r="BF554" s="10"/>
      <c r="BH554" s="10"/>
      <c r="BI554" s="10"/>
    </row>
    <row r="555" spans="33:61" x14ac:dyDescent="0.2">
      <c r="AG555" s="11"/>
      <c r="AH555" s="11"/>
      <c r="AI555" s="11"/>
      <c r="AJ555" s="11"/>
      <c r="AK555" s="10"/>
      <c r="AL555" s="10"/>
      <c r="AM555" s="10"/>
      <c r="AN555" s="10"/>
      <c r="AO555" s="10"/>
      <c r="AP555" s="10"/>
      <c r="AQ555" s="10"/>
      <c r="AR555" s="10"/>
      <c r="AS555" s="10"/>
      <c r="AT555" s="10"/>
      <c r="AU555" s="10"/>
      <c r="AV555" s="10"/>
      <c r="AW555" s="10"/>
      <c r="AX555" s="10"/>
      <c r="BA555" s="10"/>
      <c r="BB555" s="10"/>
      <c r="BD555" s="11"/>
      <c r="BE555" s="10"/>
      <c r="BF555" s="10"/>
      <c r="BH555" s="10"/>
      <c r="BI555" s="10"/>
    </row>
    <row r="556" spans="33:61" x14ac:dyDescent="0.2">
      <c r="AG556" s="11"/>
      <c r="AH556" s="11"/>
      <c r="AI556" s="11"/>
      <c r="AJ556" s="11"/>
      <c r="AK556" s="10"/>
      <c r="AL556" s="10"/>
      <c r="AM556" s="10"/>
      <c r="AN556" s="10"/>
      <c r="AO556" s="10"/>
      <c r="AP556" s="10"/>
      <c r="AQ556" s="10"/>
      <c r="AR556" s="10"/>
      <c r="AS556" s="10"/>
      <c r="AT556" s="10"/>
      <c r="AU556" s="10"/>
      <c r="AV556" s="10"/>
      <c r="AW556" s="10"/>
      <c r="AX556" s="10"/>
      <c r="BA556" s="10"/>
      <c r="BB556" s="10"/>
      <c r="BD556" s="11"/>
      <c r="BE556" s="10"/>
      <c r="BF556" s="10"/>
      <c r="BH556" s="10"/>
      <c r="BI556" s="10"/>
    </row>
    <row r="557" spans="33:61" x14ac:dyDescent="0.2">
      <c r="AG557" s="11"/>
      <c r="AH557" s="11"/>
      <c r="AI557" s="11"/>
      <c r="AJ557" s="11"/>
      <c r="AK557" s="10"/>
      <c r="AL557" s="10"/>
      <c r="AM557" s="10"/>
      <c r="AN557" s="10"/>
      <c r="AO557" s="10"/>
      <c r="AP557" s="10"/>
      <c r="AQ557" s="10"/>
      <c r="AR557" s="10"/>
      <c r="AS557" s="10"/>
      <c r="AT557" s="10"/>
      <c r="AU557" s="10"/>
      <c r="AV557" s="10"/>
      <c r="AW557" s="10"/>
      <c r="AX557" s="10"/>
      <c r="BA557" s="10"/>
      <c r="BB557" s="10"/>
      <c r="BD557" s="11"/>
      <c r="BE557" s="10"/>
      <c r="BF557" s="10"/>
      <c r="BH557" s="10"/>
      <c r="BI557" s="10"/>
    </row>
    <row r="558" spans="33:61" x14ac:dyDescent="0.2">
      <c r="AG558" s="11"/>
      <c r="AH558" s="11"/>
      <c r="AI558" s="11"/>
      <c r="AJ558" s="11"/>
      <c r="AK558" s="10"/>
      <c r="AL558" s="10"/>
      <c r="AM558" s="10"/>
      <c r="AN558" s="10"/>
      <c r="AO558" s="10"/>
      <c r="AP558" s="10"/>
      <c r="AQ558" s="10"/>
      <c r="AR558" s="10"/>
      <c r="AS558" s="10"/>
      <c r="AT558" s="10"/>
      <c r="AU558" s="10"/>
      <c r="AV558" s="10"/>
      <c r="AW558" s="10"/>
      <c r="AX558" s="10"/>
      <c r="BA558" s="10"/>
      <c r="BB558" s="10"/>
      <c r="BD558" s="11"/>
      <c r="BE558" s="10"/>
      <c r="BF558" s="10"/>
      <c r="BH558" s="10"/>
      <c r="BI558" s="10"/>
    </row>
    <row r="559" spans="33:61" x14ac:dyDescent="0.2">
      <c r="AG559" s="11"/>
      <c r="AH559" s="11"/>
      <c r="AI559" s="11"/>
      <c r="AJ559" s="11"/>
      <c r="AK559" s="10"/>
      <c r="AL559" s="10"/>
      <c r="AM559" s="10"/>
      <c r="AN559" s="10"/>
      <c r="AO559" s="10"/>
      <c r="AP559" s="10"/>
      <c r="AQ559" s="10"/>
      <c r="AR559" s="10"/>
      <c r="AS559" s="10"/>
      <c r="AT559" s="10"/>
      <c r="AU559" s="10"/>
      <c r="AV559" s="10"/>
      <c r="AW559" s="10"/>
      <c r="AX559" s="10"/>
      <c r="BA559" s="10"/>
      <c r="BB559" s="10"/>
      <c r="BD559" s="11"/>
      <c r="BE559" s="10"/>
      <c r="BF559" s="10"/>
      <c r="BH559" s="10"/>
      <c r="BI559" s="10"/>
    </row>
    <row r="560" spans="33:61" x14ac:dyDescent="0.2">
      <c r="AG560" s="11"/>
      <c r="AH560" s="11"/>
      <c r="AI560" s="11"/>
      <c r="AJ560" s="11"/>
      <c r="AK560" s="10"/>
      <c r="AL560" s="10"/>
      <c r="AM560" s="10"/>
      <c r="AN560" s="10"/>
      <c r="AO560" s="10"/>
      <c r="AP560" s="10"/>
      <c r="AQ560" s="10"/>
      <c r="AR560" s="10"/>
      <c r="AS560" s="10"/>
      <c r="AT560" s="10"/>
      <c r="AU560" s="10"/>
      <c r="AV560" s="10"/>
      <c r="AW560" s="10"/>
      <c r="AX560" s="10"/>
      <c r="BA560" s="10"/>
      <c r="BB560" s="10"/>
      <c r="BD560" s="11"/>
      <c r="BE560" s="10"/>
      <c r="BF560" s="10"/>
      <c r="BH560" s="10"/>
      <c r="BI560" s="10"/>
    </row>
    <row r="561" spans="33:61" x14ac:dyDescent="0.2">
      <c r="AG561" s="11"/>
      <c r="AH561" s="11"/>
      <c r="AI561" s="11"/>
      <c r="AJ561" s="11"/>
      <c r="AK561" s="10"/>
      <c r="AL561" s="10"/>
      <c r="AM561" s="10"/>
      <c r="AN561" s="10"/>
      <c r="AO561" s="10"/>
      <c r="AP561" s="10"/>
      <c r="AQ561" s="10"/>
      <c r="AR561" s="10"/>
      <c r="AS561" s="10"/>
      <c r="AT561" s="10"/>
      <c r="AU561" s="10"/>
      <c r="AV561" s="10"/>
      <c r="AW561" s="10"/>
      <c r="AX561" s="10"/>
      <c r="BA561" s="10"/>
      <c r="BB561" s="10"/>
      <c r="BD561" s="11"/>
      <c r="BE561" s="10"/>
      <c r="BF561" s="10"/>
      <c r="BH561" s="10"/>
      <c r="BI561" s="10"/>
    </row>
    <row r="562" spans="33:61" x14ac:dyDescent="0.2">
      <c r="AG562" s="11"/>
      <c r="AH562" s="11"/>
      <c r="AI562" s="11"/>
      <c r="AJ562" s="11"/>
      <c r="AK562" s="10"/>
      <c r="AL562" s="10"/>
      <c r="AM562" s="10"/>
      <c r="AN562" s="10"/>
      <c r="AO562" s="10"/>
      <c r="AP562" s="10"/>
      <c r="AQ562" s="10"/>
      <c r="AR562" s="10"/>
      <c r="AS562" s="10"/>
      <c r="AT562" s="10"/>
      <c r="AU562" s="10"/>
      <c r="AV562" s="10"/>
      <c r="AW562" s="10"/>
      <c r="AX562" s="10"/>
      <c r="BA562" s="10"/>
      <c r="BB562" s="10"/>
      <c r="BD562" s="11"/>
      <c r="BE562" s="10"/>
      <c r="BF562" s="10"/>
      <c r="BH562" s="10"/>
      <c r="BI562" s="10"/>
    </row>
    <row r="563" spans="33:61" x14ac:dyDescent="0.2">
      <c r="AG563" s="11"/>
      <c r="AH563" s="11"/>
      <c r="AI563" s="11"/>
      <c r="AJ563" s="11"/>
      <c r="AK563" s="10"/>
      <c r="AL563" s="10"/>
      <c r="AM563" s="10"/>
      <c r="AN563" s="10"/>
      <c r="AO563" s="10"/>
      <c r="AP563" s="10"/>
      <c r="AQ563" s="10"/>
      <c r="AR563" s="10"/>
      <c r="AS563" s="10"/>
      <c r="AT563" s="10"/>
      <c r="AU563" s="10"/>
      <c r="AV563" s="10"/>
      <c r="AW563" s="10"/>
      <c r="AX563" s="10"/>
      <c r="BA563" s="10"/>
      <c r="BB563" s="10"/>
      <c r="BD563" s="11"/>
      <c r="BE563" s="10"/>
      <c r="BF563" s="10"/>
      <c r="BH563" s="10"/>
      <c r="BI563" s="10"/>
    </row>
    <row r="564" spans="33:61" x14ac:dyDescent="0.2">
      <c r="AG564" s="11"/>
      <c r="AH564" s="11"/>
      <c r="AI564" s="11"/>
      <c r="AJ564" s="11"/>
      <c r="AK564" s="10"/>
      <c r="AL564" s="10"/>
      <c r="AM564" s="10"/>
      <c r="AN564" s="10"/>
      <c r="AO564" s="10"/>
      <c r="AP564" s="10"/>
      <c r="AQ564" s="10"/>
      <c r="AR564" s="10"/>
      <c r="AS564" s="10"/>
      <c r="AT564" s="10"/>
      <c r="AU564" s="10"/>
      <c r="AV564" s="10"/>
      <c r="AW564" s="10"/>
      <c r="AX564" s="10"/>
      <c r="BA564" s="10"/>
      <c r="BB564" s="10"/>
      <c r="BD564" s="11"/>
      <c r="BE564" s="10"/>
      <c r="BF564" s="10"/>
      <c r="BH564" s="10"/>
      <c r="BI564" s="10"/>
    </row>
    <row r="565" spans="33:61" x14ac:dyDescent="0.2">
      <c r="AG565" s="11"/>
      <c r="AH565" s="11"/>
      <c r="AI565" s="11"/>
      <c r="AJ565" s="11"/>
      <c r="AK565" s="10"/>
      <c r="AL565" s="10"/>
      <c r="AM565" s="10"/>
      <c r="AN565" s="10"/>
      <c r="AO565" s="10"/>
      <c r="AP565" s="10"/>
      <c r="AQ565" s="10"/>
      <c r="AR565" s="10"/>
      <c r="AS565" s="10"/>
      <c r="AT565" s="10"/>
      <c r="AU565" s="10"/>
      <c r="AV565" s="10"/>
      <c r="AW565" s="10"/>
      <c r="AX565" s="10"/>
      <c r="BA565" s="10"/>
      <c r="BB565" s="10"/>
      <c r="BD565" s="11"/>
      <c r="BE565" s="10"/>
      <c r="BF565" s="10"/>
      <c r="BH565" s="10"/>
      <c r="BI565" s="10"/>
    </row>
    <row r="566" spans="33:61" x14ac:dyDescent="0.2">
      <c r="AG566" s="11"/>
      <c r="AH566" s="11"/>
      <c r="AI566" s="11"/>
      <c r="AJ566" s="11"/>
      <c r="AK566" s="10"/>
      <c r="AL566" s="10"/>
      <c r="AM566" s="10"/>
      <c r="AN566" s="10"/>
      <c r="AO566" s="10"/>
      <c r="AP566" s="10"/>
      <c r="AQ566" s="10"/>
      <c r="AR566" s="10"/>
      <c r="AS566" s="10"/>
      <c r="AT566" s="10"/>
      <c r="AU566" s="10"/>
      <c r="AV566" s="10"/>
      <c r="AW566" s="10"/>
      <c r="AX566" s="10"/>
      <c r="BA566" s="10"/>
      <c r="BB566" s="10"/>
      <c r="BD566" s="11"/>
      <c r="BE566" s="10"/>
      <c r="BF566" s="10"/>
      <c r="BH566" s="10"/>
      <c r="BI566" s="10"/>
    </row>
    <row r="567" spans="33:61" x14ac:dyDescent="0.2">
      <c r="AG567" s="11"/>
      <c r="AH567" s="11"/>
      <c r="AI567" s="11"/>
      <c r="AJ567" s="11"/>
      <c r="AK567" s="10"/>
      <c r="AL567" s="10"/>
      <c r="AM567" s="10"/>
      <c r="AN567" s="10"/>
      <c r="AO567" s="10"/>
      <c r="AP567" s="10"/>
      <c r="AQ567" s="10"/>
      <c r="AR567" s="10"/>
      <c r="AS567" s="10"/>
      <c r="AT567" s="10"/>
      <c r="AU567" s="10"/>
      <c r="AV567" s="10"/>
      <c r="AW567" s="10"/>
      <c r="AX567" s="10"/>
      <c r="BA567" s="10"/>
      <c r="BB567" s="10"/>
      <c r="BD567" s="11"/>
      <c r="BE567" s="10"/>
      <c r="BF567" s="10"/>
      <c r="BH567" s="10"/>
      <c r="BI567" s="10"/>
    </row>
    <row r="568" spans="33:61" x14ac:dyDescent="0.2">
      <c r="AG568" s="11"/>
      <c r="AH568" s="11"/>
      <c r="AI568" s="11"/>
      <c r="AJ568" s="11"/>
      <c r="AK568" s="10"/>
      <c r="AL568" s="10"/>
      <c r="AM568" s="10"/>
      <c r="AN568" s="10"/>
      <c r="AO568" s="10"/>
      <c r="AP568" s="10"/>
      <c r="AQ568" s="10"/>
      <c r="AR568" s="10"/>
      <c r="AS568" s="10"/>
      <c r="AT568" s="10"/>
      <c r="AU568" s="10"/>
      <c r="AV568" s="10"/>
      <c r="AW568" s="10"/>
      <c r="AX568" s="10"/>
      <c r="BA568" s="10"/>
      <c r="BB568" s="10"/>
      <c r="BD568" s="11"/>
      <c r="BE568" s="10"/>
      <c r="BF568" s="10"/>
      <c r="BH568" s="10"/>
      <c r="BI568" s="10"/>
    </row>
    <row r="569" spans="33:61" x14ac:dyDescent="0.2">
      <c r="AG569" s="11"/>
      <c r="AH569" s="11"/>
      <c r="AI569" s="11"/>
      <c r="AJ569" s="11"/>
      <c r="AK569" s="10"/>
      <c r="AL569" s="10"/>
      <c r="AM569" s="10"/>
      <c r="AN569" s="10"/>
      <c r="AO569" s="10"/>
      <c r="AP569" s="10"/>
      <c r="AQ569" s="10"/>
      <c r="AR569" s="10"/>
      <c r="AS569" s="10"/>
      <c r="AT569" s="10"/>
      <c r="AU569" s="10"/>
      <c r="AV569" s="10"/>
      <c r="AW569" s="10"/>
      <c r="AX569" s="10"/>
      <c r="BA569" s="10"/>
      <c r="BB569" s="10"/>
      <c r="BD569" s="11"/>
      <c r="BE569" s="10"/>
      <c r="BF569" s="10"/>
      <c r="BH569" s="10"/>
      <c r="BI569" s="10"/>
    </row>
    <row r="570" spans="33:61" x14ac:dyDescent="0.2">
      <c r="AG570" s="11"/>
      <c r="AH570" s="11"/>
      <c r="AI570" s="11"/>
      <c r="AJ570" s="11"/>
      <c r="AK570" s="10"/>
      <c r="AL570" s="10"/>
      <c r="AM570" s="10"/>
      <c r="AN570" s="10"/>
      <c r="AO570" s="10"/>
      <c r="AP570" s="10"/>
      <c r="AQ570" s="10"/>
      <c r="AR570" s="10"/>
      <c r="AS570" s="10"/>
      <c r="AT570" s="10"/>
      <c r="AU570" s="10"/>
      <c r="AV570" s="10"/>
      <c r="AW570" s="10"/>
      <c r="AX570" s="10"/>
      <c r="BA570" s="10"/>
      <c r="BB570" s="10"/>
      <c r="BD570" s="11"/>
      <c r="BE570" s="10"/>
      <c r="BF570" s="10"/>
      <c r="BH570" s="10"/>
      <c r="BI570" s="10"/>
    </row>
    <row r="571" spans="33:61" x14ac:dyDescent="0.2">
      <c r="AG571" s="11"/>
      <c r="AH571" s="11"/>
      <c r="AI571" s="11"/>
      <c r="AJ571" s="11"/>
      <c r="AK571" s="10"/>
      <c r="AL571" s="10"/>
      <c r="AM571" s="10"/>
      <c r="AN571" s="10"/>
      <c r="AO571" s="10"/>
      <c r="AP571" s="10"/>
      <c r="AQ571" s="10"/>
      <c r="AR571" s="10"/>
      <c r="AS571" s="10"/>
      <c r="AT571" s="10"/>
      <c r="AU571" s="10"/>
      <c r="AV571" s="10"/>
      <c r="AW571" s="10"/>
      <c r="AX571" s="10"/>
      <c r="BA571" s="10"/>
      <c r="BB571" s="10"/>
      <c r="BD571" s="11"/>
      <c r="BE571" s="10"/>
      <c r="BF571" s="10"/>
      <c r="BH571" s="10"/>
      <c r="BI571" s="10"/>
    </row>
    <row r="572" spans="33:61" x14ac:dyDescent="0.2">
      <c r="AG572" s="11"/>
      <c r="AH572" s="11"/>
      <c r="AI572" s="11"/>
      <c r="AJ572" s="11"/>
      <c r="AK572" s="10"/>
      <c r="AL572" s="10"/>
      <c r="AM572" s="10"/>
      <c r="AN572" s="10"/>
      <c r="AO572" s="10"/>
      <c r="AP572" s="10"/>
      <c r="AQ572" s="10"/>
      <c r="AR572" s="10"/>
      <c r="AS572" s="10"/>
      <c r="AT572" s="10"/>
      <c r="AU572" s="10"/>
      <c r="AV572" s="10"/>
      <c r="AW572" s="10"/>
      <c r="AX572" s="10"/>
      <c r="BA572" s="10"/>
      <c r="BB572" s="10"/>
      <c r="BD572" s="11"/>
      <c r="BE572" s="10"/>
      <c r="BF572" s="10"/>
      <c r="BH572" s="10"/>
      <c r="BI572" s="10"/>
    </row>
    <row r="573" spans="33:61" x14ac:dyDescent="0.2">
      <c r="AG573" s="11"/>
      <c r="AH573" s="11"/>
      <c r="AI573" s="11"/>
      <c r="AJ573" s="11"/>
      <c r="AK573" s="10"/>
      <c r="AL573" s="10"/>
      <c r="AM573" s="10"/>
      <c r="AN573" s="10"/>
      <c r="AO573" s="10"/>
      <c r="AP573" s="10"/>
      <c r="AQ573" s="10"/>
      <c r="AR573" s="10"/>
      <c r="AS573" s="10"/>
      <c r="AT573" s="10"/>
      <c r="AU573" s="10"/>
      <c r="AV573" s="10"/>
      <c r="AW573" s="10"/>
      <c r="AX573" s="10"/>
      <c r="BA573" s="10"/>
      <c r="BB573" s="10"/>
      <c r="BD573" s="11"/>
      <c r="BE573" s="10"/>
      <c r="BF573" s="10"/>
      <c r="BH573" s="10"/>
      <c r="BI573" s="10"/>
    </row>
    <row r="574" spans="33:61" x14ac:dyDescent="0.2">
      <c r="AG574" s="11"/>
      <c r="AH574" s="11"/>
      <c r="AI574" s="11"/>
      <c r="AJ574" s="11"/>
      <c r="AK574" s="10"/>
      <c r="AL574" s="10"/>
      <c r="AM574" s="10"/>
      <c r="AN574" s="10"/>
      <c r="AO574" s="10"/>
      <c r="AP574" s="10"/>
      <c r="AQ574" s="10"/>
      <c r="AR574" s="10"/>
      <c r="AS574" s="10"/>
      <c r="AT574" s="10"/>
      <c r="AU574" s="10"/>
      <c r="AV574" s="10"/>
      <c r="AW574" s="10"/>
      <c r="AX574" s="10"/>
      <c r="BA574" s="10"/>
      <c r="BB574" s="10"/>
      <c r="BD574" s="11"/>
      <c r="BE574" s="10"/>
      <c r="BF574" s="10"/>
      <c r="BH574" s="10"/>
      <c r="BI574" s="10"/>
    </row>
    <row r="575" spans="33:61" x14ac:dyDescent="0.2">
      <c r="AG575" s="11"/>
      <c r="AH575" s="11"/>
      <c r="AI575" s="11"/>
      <c r="AJ575" s="11"/>
      <c r="AK575" s="10"/>
      <c r="AL575" s="10"/>
      <c r="AM575" s="10"/>
      <c r="AN575" s="10"/>
      <c r="AO575" s="10"/>
      <c r="AP575" s="10"/>
      <c r="AQ575" s="10"/>
      <c r="AR575" s="10"/>
      <c r="AS575" s="10"/>
      <c r="AT575" s="10"/>
      <c r="AU575" s="10"/>
      <c r="AV575" s="10"/>
      <c r="AW575" s="10"/>
      <c r="AX575" s="10"/>
      <c r="BA575" s="10"/>
      <c r="BB575" s="10"/>
      <c r="BD575" s="11"/>
      <c r="BE575" s="10"/>
      <c r="BF575" s="10"/>
      <c r="BH575" s="10"/>
      <c r="BI575" s="10"/>
    </row>
    <row r="576" spans="33:61" x14ac:dyDescent="0.2">
      <c r="AG576" s="11"/>
      <c r="AH576" s="11"/>
      <c r="AI576" s="11"/>
      <c r="AJ576" s="11"/>
      <c r="AK576" s="10"/>
      <c r="AL576" s="10"/>
      <c r="AM576" s="10"/>
      <c r="AN576" s="10"/>
      <c r="AO576" s="10"/>
      <c r="AP576" s="10"/>
      <c r="AQ576" s="10"/>
      <c r="AR576" s="10"/>
      <c r="AS576" s="10"/>
      <c r="AT576" s="10"/>
      <c r="AU576" s="10"/>
      <c r="AV576" s="10"/>
      <c r="AW576" s="10"/>
      <c r="AX576" s="10"/>
      <c r="BA576" s="10"/>
      <c r="BB576" s="10"/>
      <c r="BD576" s="11"/>
      <c r="BE576" s="10"/>
      <c r="BF576" s="10"/>
      <c r="BH576" s="10"/>
      <c r="BI576" s="10"/>
    </row>
    <row r="577" spans="33:61" x14ac:dyDescent="0.2">
      <c r="AG577" s="11"/>
      <c r="AH577" s="11"/>
      <c r="AI577" s="11"/>
      <c r="AJ577" s="11"/>
      <c r="AK577" s="10"/>
      <c r="AL577" s="10"/>
      <c r="AM577" s="10"/>
      <c r="AN577" s="10"/>
      <c r="AO577" s="10"/>
      <c r="AP577" s="10"/>
      <c r="AQ577" s="10"/>
      <c r="AR577" s="10"/>
      <c r="AS577" s="10"/>
      <c r="AT577" s="10"/>
      <c r="AU577" s="10"/>
      <c r="AV577" s="10"/>
      <c r="AW577" s="10"/>
      <c r="AX577" s="10"/>
      <c r="BA577" s="10"/>
      <c r="BB577" s="10"/>
      <c r="BD577" s="11"/>
      <c r="BE577" s="10"/>
      <c r="BF577" s="10"/>
      <c r="BH577" s="10"/>
      <c r="BI577" s="10"/>
    </row>
    <row r="578" spans="33:61" x14ac:dyDescent="0.2">
      <c r="AG578" s="11"/>
      <c r="AH578" s="11"/>
      <c r="AI578" s="11"/>
      <c r="AJ578" s="11"/>
      <c r="AK578" s="10"/>
      <c r="AL578" s="10"/>
      <c r="AM578" s="10"/>
      <c r="AN578" s="10"/>
      <c r="AO578" s="10"/>
      <c r="AP578" s="10"/>
      <c r="AQ578" s="10"/>
      <c r="AR578" s="10"/>
      <c r="AS578" s="10"/>
      <c r="AT578" s="10"/>
      <c r="AU578" s="10"/>
      <c r="AV578" s="10"/>
      <c r="AW578" s="10"/>
      <c r="AX578" s="10"/>
      <c r="BA578" s="10"/>
      <c r="BB578" s="10"/>
      <c r="BD578" s="11"/>
      <c r="BE578" s="10"/>
      <c r="BF578" s="10"/>
      <c r="BH578" s="10"/>
      <c r="BI578" s="10"/>
    </row>
    <row r="579" spans="33:61" x14ac:dyDescent="0.2">
      <c r="AG579" s="11"/>
      <c r="AH579" s="11"/>
      <c r="AI579" s="11"/>
      <c r="AJ579" s="11"/>
      <c r="AK579" s="10"/>
      <c r="AL579" s="10"/>
      <c r="AM579" s="10"/>
      <c r="AN579" s="10"/>
      <c r="AO579" s="10"/>
      <c r="AP579" s="10"/>
      <c r="AQ579" s="10"/>
      <c r="AR579" s="10"/>
      <c r="AS579" s="10"/>
      <c r="AT579" s="10"/>
      <c r="AU579" s="10"/>
      <c r="AV579" s="10"/>
      <c r="AW579" s="10"/>
      <c r="AX579" s="10"/>
      <c r="BA579" s="10"/>
      <c r="BB579" s="10"/>
      <c r="BD579" s="11"/>
      <c r="BE579" s="10"/>
      <c r="BF579" s="10"/>
      <c r="BH579" s="10"/>
      <c r="BI579" s="10"/>
    </row>
    <row r="580" spans="33:61" x14ac:dyDescent="0.2">
      <c r="AG580" s="11"/>
      <c r="AH580" s="11"/>
      <c r="AI580" s="11"/>
      <c r="AJ580" s="11"/>
      <c r="AK580" s="10"/>
      <c r="AL580" s="10"/>
      <c r="AM580" s="10"/>
      <c r="AN580" s="10"/>
      <c r="AO580" s="10"/>
      <c r="AP580" s="10"/>
      <c r="AQ580" s="10"/>
      <c r="AR580" s="10"/>
      <c r="AS580" s="10"/>
      <c r="AT580" s="10"/>
      <c r="AU580" s="10"/>
      <c r="AV580" s="10"/>
      <c r="AW580" s="10"/>
      <c r="AX580" s="10"/>
      <c r="BA580" s="10"/>
      <c r="BB580" s="10"/>
      <c r="BD580" s="11"/>
      <c r="BE580" s="10"/>
      <c r="BF580" s="10"/>
      <c r="BH580" s="10"/>
      <c r="BI580" s="10"/>
    </row>
    <row r="581" spans="33:61" x14ac:dyDescent="0.2">
      <c r="AG581" s="11"/>
      <c r="AH581" s="11"/>
      <c r="AI581" s="11"/>
      <c r="AJ581" s="11"/>
      <c r="AK581" s="10"/>
      <c r="AL581" s="10"/>
      <c r="AM581" s="10"/>
      <c r="AN581" s="10"/>
      <c r="AO581" s="10"/>
      <c r="AP581" s="10"/>
      <c r="AQ581" s="10"/>
      <c r="AR581" s="10"/>
      <c r="AS581" s="10"/>
      <c r="AT581" s="10"/>
      <c r="AU581" s="10"/>
      <c r="AV581" s="10"/>
      <c r="AW581" s="10"/>
      <c r="AX581" s="10"/>
      <c r="BA581" s="10"/>
      <c r="BB581" s="10"/>
      <c r="BD581" s="11"/>
      <c r="BE581" s="10"/>
      <c r="BF581" s="10"/>
      <c r="BH581" s="10"/>
      <c r="BI581" s="10"/>
    </row>
    <row r="582" spans="33:61" x14ac:dyDescent="0.2">
      <c r="AG582" s="11"/>
      <c r="AH582" s="11"/>
      <c r="AI582" s="11"/>
      <c r="AJ582" s="11"/>
      <c r="AK582" s="10"/>
      <c r="AL582" s="10"/>
      <c r="AM582" s="10"/>
      <c r="AN582" s="10"/>
      <c r="AO582" s="10"/>
      <c r="AP582" s="10"/>
      <c r="AQ582" s="10"/>
      <c r="AR582" s="10"/>
      <c r="AS582" s="10"/>
      <c r="AT582" s="10"/>
      <c r="AU582" s="10"/>
      <c r="AV582" s="10"/>
      <c r="AW582" s="10"/>
      <c r="AX582" s="10"/>
      <c r="BA582" s="10"/>
      <c r="BB582" s="10"/>
      <c r="BD582" s="11"/>
      <c r="BE582" s="10"/>
      <c r="BF582" s="10"/>
      <c r="BH582" s="10"/>
      <c r="BI582" s="10"/>
    </row>
    <row r="583" spans="33:61" x14ac:dyDescent="0.2">
      <c r="AG583" s="11"/>
      <c r="AH583" s="11"/>
      <c r="AI583" s="11"/>
      <c r="AJ583" s="11"/>
      <c r="AK583" s="10"/>
      <c r="AL583" s="10"/>
      <c r="AM583" s="10"/>
      <c r="AN583" s="10"/>
      <c r="AO583" s="10"/>
      <c r="AP583" s="10"/>
      <c r="AQ583" s="10"/>
      <c r="AR583" s="10"/>
      <c r="AS583" s="10"/>
      <c r="AT583" s="10"/>
      <c r="AU583" s="10"/>
      <c r="AV583" s="10"/>
      <c r="AW583" s="10"/>
      <c r="AX583" s="10"/>
      <c r="BA583" s="10"/>
      <c r="BB583" s="10"/>
      <c r="BD583" s="11"/>
      <c r="BE583" s="10"/>
      <c r="BF583" s="10"/>
      <c r="BH583" s="10"/>
      <c r="BI583" s="10"/>
    </row>
    <row r="584" spans="33:61" x14ac:dyDescent="0.2">
      <c r="AG584" s="11"/>
      <c r="AH584" s="11"/>
      <c r="AI584" s="11"/>
      <c r="AJ584" s="11"/>
      <c r="AK584" s="10"/>
      <c r="AL584" s="10"/>
      <c r="AM584" s="10"/>
      <c r="AN584" s="10"/>
      <c r="AO584" s="10"/>
      <c r="AP584" s="10"/>
      <c r="AQ584" s="10"/>
      <c r="AR584" s="10"/>
      <c r="AS584" s="10"/>
      <c r="AT584" s="10"/>
      <c r="AU584" s="10"/>
      <c r="AV584" s="10"/>
      <c r="AW584" s="10"/>
      <c r="AX584" s="10"/>
      <c r="BA584" s="10"/>
      <c r="BB584" s="10"/>
      <c r="BD584" s="11"/>
      <c r="BE584" s="10"/>
      <c r="BF584" s="10"/>
      <c r="BH584" s="10"/>
      <c r="BI584" s="10"/>
    </row>
    <row r="585" spans="33:61" x14ac:dyDescent="0.2">
      <c r="AG585" s="11"/>
      <c r="AH585" s="11"/>
      <c r="AI585" s="11"/>
      <c r="AJ585" s="11"/>
      <c r="AK585" s="10"/>
      <c r="AL585" s="10"/>
      <c r="AM585" s="10"/>
      <c r="AN585" s="10"/>
      <c r="AO585" s="10"/>
      <c r="AP585" s="10"/>
      <c r="AQ585" s="10"/>
      <c r="AR585" s="10"/>
      <c r="AS585" s="10"/>
      <c r="AT585" s="10"/>
      <c r="AU585" s="10"/>
      <c r="AV585" s="10"/>
      <c r="AW585" s="10"/>
      <c r="AX585" s="10"/>
      <c r="BA585" s="10"/>
      <c r="BB585" s="10"/>
      <c r="BD585" s="11"/>
      <c r="BE585" s="10"/>
      <c r="BF585" s="10"/>
      <c r="BH585" s="10"/>
      <c r="BI585" s="10"/>
    </row>
    <row r="586" spans="33:61" x14ac:dyDescent="0.2">
      <c r="AG586" s="11"/>
      <c r="AH586" s="11"/>
      <c r="AI586" s="11"/>
      <c r="AJ586" s="11"/>
      <c r="AK586" s="10"/>
      <c r="AL586" s="10"/>
      <c r="AM586" s="10"/>
      <c r="AN586" s="10"/>
      <c r="AO586" s="10"/>
      <c r="AP586" s="10"/>
      <c r="AQ586" s="10"/>
      <c r="AR586" s="10"/>
      <c r="AS586" s="10"/>
      <c r="AT586" s="10"/>
      <c r="AU586" s="10"/>
      <c r="AV586" s="10"/>
      <c r="AW586" s="10"/>
      <c r="AX586" s="10"/>
      <c r="BA586" s="10"/>
      <c r="BB586" s="10"/>
      <c r="BD586" s="11"/>
      <c r="BE586" s="10"/>
      <c r="BF586" s="10"/>
      <c r="BH586" s="10"/>
      <c r="BI586" s="10"/>
    </row>
    <row r="587" spans="33:61" x14ac:dyDescent="0.2">
      <c r="AG587" s="11"/>
      <c r="AH587" s="11"/>
      <c r="AI587" s="11"/>
      <c r="AJ587" s="11"/>
      <c r="AK587" s="10"/>
      <c r="AL587" s="10"/>
      <c r="AM587" s="10"/>
      <c r="AN587" s="10"/>
      <c r="AO587" s="10"/>
      <c r="AP587" s="10"/>
      <c r="AQ587" s="10"/>
      <c r="AR587" s="10"/>
      <c r="AS587" s="10"/>
      <c r="AT587" s="10"/>
      <c r="AU587" s="10"/>
      <c r="AV587" s="10"/>
      <c r="AW587" s="10"/>
      <c r="AX587" s="10"/>
      <c r="BA587" s="10"/>
      <c r="BB587" s="10"/>
      <c r="BD587" s="11"/>
      <c r="BE587" s="10"/>
      <c r="BF587" s="10"/>
      <c r="BH587" s="10"/>
      <c r="BI587" s="10"/>
    </row>
    <row r="588" spans="33:61" x14ac:dyDescent="0.2">
      <c r="AG588" s="11"/>
      <c r="AH588" s="11"/>
      <c r="AI588" s="11"/>
      <c r="AJ588" s="11"/>
      <c r="AK588" s="10"/>
      <c r="AL588" s="10"/>
      <c r="AM588" s="10"/>
      <c r="AN588" s="10"/>
      <c r="AO588" s="10"/>
      <c r="AP588" s="10"/>
      <c r="AQ588" s="10"/>
      <c r="AR588" s="10"/>
      <c r="AS588" s="10"/>
      <c r="AT588" s="10"/>
      <c r="AU588" s="10"/>
      <c r="AV588" s="10"/>
      <c r="AW588" s="10"/>
      <c r="AX588" s="10"/>
      <c r="BA588" s="10"/>
      <c r="BB588" s="10"/>
      <c r="BD588" s="11"/>
      <c r="BE588" s="10"/>
      <c r="BF588" s="10"/>
      <c r="BH588" s="10"/>
      <c r="BI588" s="10"/>
    </row>
    <row r="589" spans="33:61" x14ac:dyDescent="0.2">
      <c r="AG589" s="11"/>
      <c r="AH589" s="11"/>
      <c r="AI589" s="11"/>
      <c r="AJ589" s="11"/>
      <c r="AK589" s="10"/>
      <c r="AL589" s="10"/>
      <c r="AM589" s="10"/>
      <c r="AN589" s="10"/>
      <c r="AO589" s="10"/>
      <c r="AP589" s="10"/>
      <c r="AQ589" s="10"/>
      <c r="AR589" s="10"/>
      <c r="AS589" s="10"/>
      <c r="AT589" s="10"/>
      <c r="AU589" s="10"/>
      <c r="AV589" s="10"/>
      <c r="AW589" s="10"/>
      <c r="AX589" s="10"/>
      <c r="BA589" s="10"/>
      <c r="BB589" s="10"/>
      <c r="BD589" s="11"/>
      <c r="BE589" s="10"/>
      <c r="BF589" s="10"/>
      <c r="BH589" s="10"/>
      <c r="BI589" s="10"/>
    </row>
    <row r="590" spans="33:61" x14ac:dyDescent="0.2">
      <c r="AG590" s="11"/>
      <c r="AH590" s="11"/>
      <c r="AI590" s="11"/>
      <c r="AJ590" s="11"/>
      <c r="AK590" s="10"/>
      <c r="AL590" s="10"/>
      <c r="AM590" s="10"/>
      <c r="AN590" s="10"/>
      <c r="AO590" s="10"/>
      <c r="AP590" s="10"/>
      <c r="AQ590" s="10"/>
      <c r="AR590" s="10"/>
      <c r="AS590" s="10"/>
      <c r="AT590" s="10"/>
      <c r="AU590" s="10"/>
      <c r="AV590" s="10"/>
      <c r="AW590" s="10"/>
      <c r="AX590" s="10"/>
      <c r="BA590" s="10"/>
      <c r="BB590" s="10"/>
      <c r="BD590" s="11"/>
      <c r="BE590" s="10"/>
      <c r="BF590" s="10"/>
      <c r="BH590" s="10"/>
      <c r="BI590" s="10"/>
    </row>
    <row r="591" spans="33:61" x14ac:dyDescent="0.2">
      <c r="AG591" s="11"/>
      <c r="AH591" s="11"/>
      <c r="AI591" s="11"/>
      <c r="AJ591" s="11"/>
      <c r="AK591" s="10"/>
      <c r="AL591" s="10"/>
      <c r="AM591" s="10"/>
      <c r="AN591" s="10"/>
      <c r="AO591" s="10"/>
      <c r="AP591" s="10"/>
      <c r="AQ591" s="10"/>
      <c r="AR591" s="10"/>
      <c r="AS591" s="10"/>
      <c r="AT591" s="10"/>
      <c r="AU591" s="10"/>
      <c r="AV591" s="10"/>
      <c r="AW591" s="10"/>
      <c r="AX591" s="10"/>
      <c r="BA591" s="10"/>
      <c r="BB591" s="10"/>
      <c r="BD591" s="11"/>
      <c r="BE591" s="10"/>
      <c r="BF591" s="10"/>
      <c r="BH591" s="10"/>
      <c r="BI591" s="10"/>
    </row>
    <row r="592" spans="33:61" x14ac:dyDescent="0.2">
      <c r="AG592" s="11"/>
      <c r="AH592" s="11"/>
      <c r="AI592" s="11"/>
      <c r="AJ592" s="11"/>
      <c r="AK592" s="10"/>
      <c r="AL592" s="10"/>
      <c r="AM592" s="10"/>
      <c r="AN592" s="10"/>
      <c r="AO592" s="10"/>
      <c r="AP592" s="10"/>
      <c r="AQ592" s="10"/>
      <c r="AR592" s="10"/>
      <c r="AS592" s="10"/>
      <c r="AT592" s="10"/>
      <c r="AU592" s="10"/>
      <c r="AV592" s="10"/>
      <c r="AW592" s="10"/>
      <c r="AX592" s="10"/>
      <c r="BA592" s="10"/>
      <c r="BB592" s="10"/>
      <c r="BD592" s="11"/>
      <c r="BE592" s="10"/>
      <c r="BF592" s="10"/>
      <c r="BH592" s="10"/>
      <c r="BI592" s="10"/>
    </row>
    <row r="593" spans="33:61" x14ac:dyDescent="0.2">
      <c r="AG593" s="11"/>
      <c r="AH593" s="11"/>
      <c r="AI593" s="11"/>
      <c r="AJ593" s="11"/>
      <c r="AK593" s="10"/>
      <c r="AL593" s="10"/>
      <c r="AM593" s="10"/>
      <c r="AN593" s="10"/>
      <c r="AO593" s="10"/>
      <c r="AP593" s="10"/>
      <c r="AQ593" s="10"/>
      <c r="AR593" s="10"/>
      <c r="AS593" s="10"/>
      <c r="AT593" s="10"/>
      <c r="AU593" s="10"/>
      <c r="AV593" s="10"/>
      <c r="AW593" s="10"/>
      <c r="AX593" s="10"/>
      <c r="BA593" s="10"/>
      <c r="BB593" s="10"/>
      <c r="BD593" s="11"/>
      <c r="BE593" s="10"/>
      <c r="BF593" s="10"/>
      <c r="BH593" s="10"/>
      <c r="BI593" s="10"/>
    </row>
    <row r="594" spans="33:61" x14ac:dyDescent="0.2">
      <c r="AG594" s="11"/>
      <c r="AH594" s="11"/>
      <c r="AI594" s="11"/>
      <c r="AJ594" s="11"/>
      <c r="AK594" s="10"/>
      <c r="AL594" s="10"/>
      <c r="AM594" s="10"/>
      <c r="AN594" s="10"/>
      <c r="AO594" s="10"/>
      <c r="AP594" s="10"/>
      <c r="AQ594" s="10"/>
      <c r="AR594" s="10"/>
      <c r="AS594" s="10"/>
      <c r="AT594" s="10"/>
      <c r="AU594" s="10"/>
      <c r="AV594" s="10"/>
      <c r="AW594" s="10"/>
      <c r="AX594" s="10"/>
      <c r="BA594" s="10"/>
      <c r="BB594" s="10"/>
      <c r="BD594" s="11"/>
      <c r="BE594" s="10"/>
      <c r="BF594" s="10"/>
      <c r="BH594" s="10"/>
      <c r="BI594" s="10"/>
    </row>
    <row r="595" spans="33:61" x14ac:dyDescent="0.2">
      <c r="AG595" s="11"/>
      <c r="AH595" s="11"/>
      <c r="AI595" s="11"/>
      <c r="AJ595" s="11"/>
      <c r="AK595" s="10"/>
      <c r="AL595" s="10"/>
      <c r="AM595" s="10"/>
      <c r="AN595" s="10"/>
      <c r="AO595" s="10"/>
      <c r="AP595" s="10"/>
      <c r="AQ595" s="10"/>
      <c r="AR595" s="10"/>
      <c r="AS595" s="10"/>
      <c r="AT595" s="10"/>
      <c r="AU595" s="10"/>
      <c r="AV595" s="10"/>
      <c r="AW595" s="10"/>
      <c r="AX595" s="10"/>
      <c r="BA595" s="10"/>
      <c r="BB595" s="10"/>
      <c r="BD595" s="11"/>
      <c r="BE595" s="10"/>
      <c r="BF595" s="10"/>
      <c r="BH595" s="10"/>
      <c r="BI595" s="10"/>
    </row>
    <row r="596" spans="33:61" x14ac:dyDescent="0.2">
      <c r="AG596" s="11"/>
      <c r="AH596" s="11"/>
      <c r="AI596" s="11"/>
      <c r="AJ596" s="11"/>
      <c r="AK596" s="10"/>
      <c r="AL596" s="10"/>
      <c r="AM596" s="10"/>
      <c r="AN596" s="10"/>
      <c r="AO596" s="10"/>
      <c r="AP596" s="10"/>
      <c r="AQ596" s="10"/>
      <c r="AR596" s="10"/>
      <c r="AS596" s="10"/>
      <c r="AT596" s="10"/>
      <c r="AU596" s="10"/>
      <c r="AV596" s="10"/>
      <c r="AW596" s="10"/>
      <c r="AX596" s="10"/>
      <c r="BA596" s="10"/>
      <c r="BB596" s="10"/>
      <c r="BD596" s="11"/>
      <c r="BE596" s="10"/>
      <c r="BF596" s="10"/>
      <c r="BH596" s="10"/>
      <c r="BI596" s="10"/>
    </row>
    <row r="597" spans="33:61" x14ac:dyDescent="0.2">
      <c r="AG597" s="11"/>
      <c r="AH597" s="11"/>
      <c r="AI597" s="11"/>
      <c r="AJ597" s="11"/>
      <c r="AK597" s="10"/>
      <c r="AL597" s="10"/>
      <c r="AM597" s="10"/>
      <c r="AN597" s="10"/>
      <c r="AO597" s="10"/>
      <c r="AP597" s="10"/>
      <c r="AQ597" s="10"/>
      <c r="AR597" s="10"/>
      <c r="AS597" s="10"/>
      <c r="AT597" s="10"/>
      <c r="AU597" s="10"/>
      <c r="AV597" s="10"/>
      <c r="AW597" s="10"/>
      <c r="AX597" s="10"/>
      <c r="BA597" s="10"/>
      <c r="BB597" s="10"/>
      <c r="BD597" s="11"/>
      <c r="BE597" s="10"/>
      <c r="BF597" s="10"/>
      <c r="BH597" s="10"/>
      <c r="BI597" s="10"/>
    </row>
    <row r="598" spans="33:61" x14ac:dyDescent="0.2">
      <c r="AG598" s="11"/>
      <c r="AH598" s="11"/>
      <c r="AI598" s="11"/>
      <c r="AJ598" s="11"/>
      <c r="AK598" s="10"/>
      <c r="AL598" s="10"/>
      <c r="AM598" s="10"/>
      <c r="AN598" s="10"/>
      <c r="AO598" s="10"/>
      <c r="AP598" s="10"/>
      <c r="AQ598" s="10"/>
      <c r="AR598" s="10"/>
      <c r="AS598" s="10"/>
      <c r="AT598" s="10"/>
      <c r="AU598" s="10"/>
      <c r="AV598" s="10"/>
      <c r="AW598" s="10"/>
      <c r="AX598" s="10"/>
      <c r="BA598" s="10"/>
      <c r="BB598" s="10"/>
      <c r="BD598" s="11"/>
      <c r="BE598" s="10"/>
      <c r="BF598" s="10"/>
      <c r="BH598" s="10"/>
      <c r="BI598" s="10"/>
    </row>
    <row r="599" spans="33:61" x14ac:dyDescent="0.2">
      <c r="AG599" s="11"/>
      <c r="AH599" s="11"/>
      <c r="AI599" s="11"/>
      <c r="AJ599" s="11"/>
      <c r="AK599" s="10"/>
      <c r="AL599" s="10"/>
      <c r="AM599" s="10"/>
      <c r="AN599" s="10"/>
      <c r="AO599" s="10"/>
      <c r="AP599" s="10"/>
      <c r="AQ599" s="10"/>
      <c r="AR599" s="10"/>
      <c r="AS599" s="10"/>
      <c r="AT599" s="10"/>
      <c r="AU599" s="10"/>
      <c r="AV599" s="10"/>
      <c r="AW599" s="10"/>
      <c r="AX599" s="10"/>
      <c r="BA599" s="10"/>
      <c r="BB599" s="10"/>
      <c r="BD599" s="11"/>
      <c r="BE599" s="10"/>
      <c r="BF599" s="10"/>
      <c r="BH599" s="10"/>
      <c r="BI599" s="10"/>
    </row>
    <row r="600" spans="33:61" x14ac:dyDescent="0.2">
      <c r="AG600" s="11"/>
      <c r="AH600" s="11"/>
      <c r="AI600" s="11"/>
      <c r="AJ600" s="11"/>
      <c r="AK600" s="10"/>
      <c r="AL600" s="10"/>
      <c r="AM600" s="10"/>
      <c r="AN600" s="10"/>
      <c r="AO600" s="10"/>
      <c r="AP600" s="10"/>
      <c r="AQ600" s="10"/>
      <c r="AR600" s="10"/>
      <c r="AS600" s="10"/>
      <c r="AT600" s="10"/>
      <c r="AU600" s="10"/>
      <c r="AV600" s="10"/>
      <c r="AW600" s="10"/>
      <c r="AX600" s="10"/>
      <c r="BA600" s="10"/>
      <c r="BB600" s="10"/>
      <c r="BD600" s="11"/>
      <c r="BE600" s="10"/>
      <c r="BF600" s="10"/>
      <c r="BH600" s="10"/>
      <c r="BI600" s="10"/>
    </row>
    <row r="601" spans="33:61" x14ac:dyDescent="0.2">
      <c r="AG601" s="11"/>
      <c r="AH601" s="11"/>
      <c r="AI601" s="11"/>
      <c r="AJ601" s="11"/>
      <c r="AK601" s="10"/>
      <c r="AL601" s="10"/>
      <c r="AM601" s="10"/>
      <c r="AN601" s="10"/>
      <c r="AO601" s="10"/>
      <c r="AP601" s="10"/>
      <c r="AQ601" s="10"/>
      <c r="AR601" s="10"/>
      <c r="AS601" s="10"/>
      <c r="AT601" s="10"/>
      <c r="AU601" s="10"/>
      <c r="AV601" s="10"/>
      <c r="AW601" s="10"/>
      <c r="AX601" s="10"/>
      <c r="BA601" s="10"/>
      <c r="BB601" s="10"/>
      <c r="BD601" s="11"/>
      <c r="BE601" s="10"/>
      <c r="BF601" s="10"/>
      <c r="BH601" s="10"/>
      <c r="BI601" s="10"/>
    </row>
    <row r="602" spans="33:61" x14ac:dyDescent="0.2">
      <c r="AG602" s="11"/>
      <c r="AH602" s="11"/>
      <c r="AI602" s="11"/>
      <c r="AJ602" s="11"/>
      <c r="AK602" s="10"/>
      <c r="AL602" s="10"/>
      <c r="AM602" s="10"/>
      <c r="AN602" s="10"/>
      <c r="AO602" s="10"/>
      <c r="AP602" s="10"/>
      <c r="AQ602" s="10"/>
      <c r="AR602" s="10"/>
      <c r="AS602" s="10"/>
      <c r="AT602" s="10"/>
      <c r="AU602" s="10"/>
      <c r="AV602" s="10"/>
      <c r="AW602" s="10"/>
      <c r="AX602" s="10"/>
      <c r="BA602" s="10"/>
      <c r="BB602" s="10"/>
      <c r="BD602" s="11"/>
      <c r="BE602" s="10"/>
      <c r="BF602" s="10"/>
      <c r="BH602" s="10"/>
      <c r="BI602" s="10"/>
    </row>
    <row r="603" spans="33:61" x14ac:dyDescent="0.2">
      <c r="AG603" s="11"/>
      <c r="AH603" s="11"/>
      <c r="AI603" s="11"/>
      <c r="AJ603" s="11"/>
      <c r="AK603" s="10"/>
      <c r="AL603" s="10"/>
      <c r="AM603" s="10"/>
      <c r="AN603" s="10"/>
      <c r="AO603" s="10"/>
      <c r="AP603" s="10"/>
      <c r="AQ603" s="10"/>
      <c r="AR603" s="10"/>
      <c r="AS603" s="10"/>
      <c r="AT603" s="10"/>
      <c r="AU603" s="10"/>
      <c r="AV603" s="10"/>
      <c r="AW603" s="10"/>
      <c r="AX603" s="10"/>
      <c r="BA603" s="10"/>
      <c r="BB603" s="10"/>
      <c r="BD603" s="11"/>
      <c r="BE603" s="10"/>
      <c r="BF603" s="10"/>
      <c r="BH603" s="10"/>
      <c r="BI603" s="10"/>
    </row>
    <row r="604" spans="33:61" x14ac:dyDescent="0.2">
      <c r="AG604" s="11"/>
      <c r="AH604" s="11"/>
      <c r="AI604" s="11"/>
      <c r="AJ604" s="11"/>
      <c r="AK604" s="10"/>
      <c r="AL604" s="10"/>
      <c r="AM604" s="10"/>
      <c r="AN604" s="10"/>
      <c r="AO604" s="10"/>
      <c r="AP604" s="10"/>
      <c r="AQ604" s="10"/>
      <c r="AR604" s="10"/>
      <c r="AS604" s="10"/>
      <c r="AT604" s="10"/>
      <c r="AU604" s="10"/>
      <c r="AV604" s="10"/>
      <c r="AW604" s="10"/>
      <c r="AX604" s="10"/>
      <c r="BA604" s="10"/>
      <c r="BB604" s="10"/>
      <c r="BD604" s="11"/>
      <c r="BE604" s="10"/>
      <c r="BF604" s="10"/>
      <c r="BH604" s="10"/>
      <c r="BI604" s="10"/>
    </row>
    <row r="605" spans="33:61" x14ac:dyDescent="0.2">
      <c r="AG605" s="11"/>
      <c r="AH605" s="11"/>
      <c r="AI605" s="11"/>
      <c r="AJ605" s="11"/>
      <c r="AK605" s="10"/>
      <c r="AL605" s="10"/>
      <c r="AM605" s="10"/>
      <c r="AN605" s="10"/>
      <c r="AO605" s="10"/>
      <c r="AP605" s="10"/>
      <c r="AQ605" s="10"/>
      <c r="AR605" s="10"/>
      <c r="AS605" s="10"/>
      <c r="AT605" s="10"/>
      <c r="AU605" s="10"/>
      <c r="AV605" s="10"/>
      <c r="AW605" s="10"/>
      <c r="AX605" s="10"/>
      <c r="BA605" s="10"/>
      <c r="BB605" s="10"/>
      <c r="BD605" s="11"/>
      <c r="BE605" s="10"/>
      <c r="BF605" s="10"/>
      <c r="BH605" s="10"/>
      <c r="BI605" s="10"/>
    </row>
    <row r="606" spans="33:61" x14ac:dyDescent="0.2">
      <c r="AG606" s="11"/>
      <c r="AH606" s="11"/>
      <c r="AI606" s="11"/>
      <c r="AJ606" s="11"/>
      <c r="AK606" s="10"/>
      <c r="AL606" s="10"/>
      <c r="AM606" s="10"/>
      <c r="AN606" s="10"/>
      <c r="AO606" s="10"/>
      <c r="AP606" s="10"/>
      <c r="AQ606" s="10"/>
      <c r="AR606" s="10"/>
      <c r="AS606" s="10"/>
      <c r="AT606" s="10"/>
      <c r="AU606" s="10"/>
      <c r="AV606" s="10"/>
      <c r="AW606" s="10"/>
      <c r="AX606" s="10"/>
      <c r="BA606" s="10"/>
      <c r="BB606" s="10"/>
      <c r="BD606" s="11"/>
      <c r="BE606" s="10"/>
      <c r="BF606" s="10"/>
      <c r="BH606" s="10"/>
      <c r="BI606" s="10"/>
    </row>
    <row r="607" spans="33:61" x14ac:dyDescent="0.2">
      <c r="AG607" s="11"/>
      <c r="AH607" s="11"/>
      <c r="AI607" s="11"/>
      <c r="AJ607" s="11"/>
      <c r="AK607" s="10"/>
      <c r="AL607" s="10"/>
      <c r="AM607" s="10"/>
      <c r="AN607" s="10"/>
      <c r="AO607" s="10"/>
      <c r="AP607" s="10"/>
      <c r="AQ607" s="10"/>
      <c r="AR607" s="10"/>
      <c r="AS607" s="10"/>
      <c r="AT607" s="10"/>
      <c r="AU607" s="10"/>
      <c r="AV607" s="10"/>
      <c r="AW607" s="10"/>
      <c r="AX607" s="10"/>
      <c r="BA607" s="10"/>
      <c r="BB607" s="10"/>
      <c r="BD607" s="11"/>
      <c r="BE607" s="10"/>
      <c r="BF607" s="10"/>
      <c r="BH607" s="10"/>
      <c r="BI607" s="10"/>
    </row>
    <row r="608" spans="33:61" x14ac:dyDescent="0.2">
      <c r="AG608" s="11"/>
      <c r="AH608" s="11"/>
      <c r="AI608" s="11"/>
      <c r="AJ608" s="11"/>
      <c r="AK608" s="10"/>
      <c r="AL608" s="10"/>
      <c r="AM608" s="10"/>
      <c r="AN608" s="10"/>
      <c r="AO608" s="10"/>
      <c r="AP608" s="10"/>
      <c r="AQ608" s="10"/>
      <c r="AR608" s="10"/>
      <c r="AS608" s="10"/>
      <c r="AT608" s="10"/>
      <c r="AU608" s="10"/>
      <c r="AV608" s="10"/>
      <c r="AW608" s="10"/>
      <c r="AX608" s="10"/>
      <c r="BA608" s="10"/>
      <c r="BB608" s="10"/>
      <c r="BD608" s="11"/>
      <c r="BE608" s="10"/>
      <c r="BF608" s="10"/>
      <c r="BH608" s="10"/>
      <c r="BI608" s="10"/>
    </row>
    <row r="609" spans="33:61" x14ac:dyDescent="0.2">
      <c r="AG609" s="11"/>
      <c r="AH609" s="11"/>
      <c r="AI609" s="11"/>
      <c r="AJ609" s="11"/>
      <c r="AK609" s="10"/>
      <c r="AL609" s="10"/>
      <c r="AM609" s="10"/>
      <c r="AN609" s="10"/>
      <c r="AO609" s="10"/>
      <c r="AP609" s="10"/>
      <c r="AQ609" s="10"/>
      <c r="AR609" s="10"/>
      <c r="AS609" s="10"/>
      <c r="AT609" s="10"/>
      <c r="AU609" s="10"/>
      <c r="AV609" s="10"/>
      <c r="AW609" s="10"/>
      <c r="AX609" s="10"/>
      <c r="BA609" s="10"/>
      <c r="BB609" s="10"/>
      <c r="BD609" s="11"/>
      <c r="BE609" s="10"/>
      <c r="BF609" s="10"/>
      <c r="BH609" s="10"/>
      <c r="BI609" s="10"/>
    </row>
    <row r="610" spans="33:61" x14ac:dyDescent="0.2">
      <c r="AG610" s="11"/>
      <c r="AH610" s="11"/>
      <c r="AI610" s="11"/>
      <c r="AJ610" s="11"/>
      <c r="AK610" s="10"/>
      <c r="AL610" s="10"/>
      <c r="AM610" s="10"/>
      <c r="AN610" s="10"/>
      <c r="AO610" s="10"/>
      <c r="AP610" s="10"/>
      <c r="AQ610" s="10"/>
      <c r="AR610" s="10"/>
      <c r="AS610" s="10"/>
      <c r="AT610" s="10"/>
      <c r="AU610" s="10"/>
      <c r="AV610" s="10"/>
      <c r="AW610" s="10"/>
      <c r="AX610" s="10"/>
      <c r="BA610" s="10"/>
      <c r="BB610" s="10"/>
      <c r="BD610" s="11"/>
      <c r="BE610" s="10"/>
      <c r="BF610" s="10"/>
      <c r="BH610" s="10"/>
      <c r="BI610" s="10"/>
    </row>
    <row r="611" spans="33:61" x14ac:dyDescent="0.2">
      <c r="AG611" s="11"/>
      <c r="AH611" s="11"/>
      <c r="AI611" s="11"/>
      <c r="AJ611" s="11"/>
      <c r="AK611" s="10"/>
      <c r="AL611" s="10"/>
      <c r="AM611" s="10"/>
      <c r="AN611" s="10"/>
      <c r="AO611" s="10"/>
      <c r="AP611" s="10"/>
      <c r="AQ611" s="10"/>
      <c r="AR611" s="10"/>
      <c r="AS611" s="10"/>
      <c r="AT611" s="10"/>
      <c r="AU611" s="10"/>
      <c r="AV611" s="10"/>
      <c r="AW611" s="10"/>
      <c r="AX611" s="10"/>
      <c r="BA611" s="10"/>
      <c r="BB611" s="10"/>
      <c r="BD611" s="11"/>
      <c r="BE611" s="10"/>
      <c r="BF611" s="10"/>
      <c r="BH611" s="10"/>
      <c r="BI611" s="10"/>
    </row>
    <row r="612" spans="33:61" x14ac:dyDescent="0.2">
      <c r="AG612" s="11"/>
      <c r="AH612" s="11"/>
      <c r="AI612" s="11"/>
      <c r="AJ612" s="11"/>
      <c r="AK612" s="10"/>
      <c r="AL612" s="10"/>
      <c r="AM612" s="10"/>
      <c r="AN612" s="10"/>
      <c r="AO612" s="10"/>
      <c r="AP612" s="10"/>
      <c r="AQ612" s="10"/>
      <c r="AR612" s="10"/>
      <c r="AS612" s="10"/>
      <c r="AT612" s="10"/>
      <c r="AU612" s="10"/>
      <c r="AV612" s="10"/>
      <c r="AW612" s="10"/>
      <c r="AX612" s="10"/>
      <c r="BA612" s="10"/>
      <c r="BB612" s="10"/>
      <c r="BD612" s="11"/>
      <c r="BE612" s="10"/>
      <c r="BF612" s="10"/>
      <c r="BH612" s="10"/>
      <c r="BI612" s="10"/>
    </row>
    <row r="613" spans="33:61" x14ac:dyDescent="0.2">
      <c r="AG613" s="11"/>
      <c r="AH613" s="11"/>
      <c r="AI613" s="11"/>
      <c r="AJ613" s="11"/>
      <c r="AK613" s="10"/>
      <c r="AL613" s="10"/>
      <c r="AM613" s="10"/>
      <c r="AN613" s="10"/>
      <c r="AO613" s="10"/>
      <c r="AP613" s="10"/>
      <c r="AQ613" s="10"/>
      <c r="AR613" s="10"/>
      <c r="AS613" s="10"/>
      <c r="AT613" s="10"/>
      <c r="AU613" s="10"/>
      <c r="AV613" s="10"/>
      <c r="AW613" s="10"/>
      <c r="AX613" s="10"/>
      <c r="BA613" s="10"/>
      <c r="BB613" s="10"/>
      <c r="BD613" s="11"/>
      <c r="BE613" s="10"/>
      <c r="BF613" s="10"/>
      <c r="BH613" s="10"/>
      <c r="BI613" s="10"/>
    </row>
    <row r="614" spans="33:61" x14ac:dyDescent="0.2">
      <c r="AG614" s="11"/>
      <c r="AH614" s="11"/>
      <c r="AI614" s="11"/>
      <c r="AJ614" s="11"/>
      <c r="AK614" s="10"/>
      <c r="AL614" s="10"/>
      <c r="AM614" s="10"/>
      <c r="AN614" s="10"/>
      <c r="AO614" s="10"/>
      <c r="AP614" s="10"/>
      <c r="AQ614" s="10"/>
      <c r="AR614" s="10"/>
      <c r="AS614" s="10"/>
      <c r="AT614" s="10"/>
      <c r="AU614" s="10"/>
      <c r="AV614" s="10"/>
      <c r="AW614" s="10"/>
      <c r="AX614" s="10"/>
      <c r="BA614" s="10"/>
      <c r="BB614" s="10"/>
      <c r="BD614" s="11"/>
      <c r="BE614" s="10"/>
      <c r="BF614" s="10"/>
      <c r="BH614" s="10"/>
      <c r="BI614" s="10"/>
    </row>
    <row r="615" spans="33:61" x14ac:dyDescent="0.2">
      <c r="AG615" s="11"/>
      <c r="AH615" s="11"/>
      <c r="AI615" s="11"/>
      <c r="AJ615" s="11"/>
      <c r="AK615" s="10"/>
      <c r="AL615" s="10"/>
      <c r="AM615" s="10"/>
      <c r="AN615" s="10"/>
      <c r="AO615" s="10"/>
      <c r="AP615" s="10"/>
      <c r="AQ615" s="10"/>
      <c r="AR615" s="10"/>
      <c r="AS615" s="10"/>
      <c r="AT615" s="10"/>
      <c r="AU615" s="10"/>
      <c r="AV615" s="10"/>
      <c r="AW615" s="10"/>
      <c r="AX615" s="10"/>
      <c r="BA615" s="10"/>
      <c r="BB615" s="10"/>
      <c r="BD615" s="11"/>
      <c r="BE615" s="10"/>
      <c r="BF615" s="10"/>
      <c r="BH615" s="10"/>
      <c r="BI615" s="10"/>
    </row>
    <row r="616" spans="33:61" x14ac:dyDescent="0.2">
      <c r="AG616" s="11"/>
      <c r="AH616" s="11"/>
      <c r="AI616" s="11"/>
      <c r="AJ616" s="11"/>
      <c r="AK616" s="10"/>
      <c r="AL616" s="10"/>
      <c r="AM616" s="10"/>
      <c r="AN616" s="10"/>
      <c r="AO616" s="10"/>
      <c r="AP616" s="10"/>
      <c r="AQ616" s="10"/>
      <c r="AR616" s="10"/>
      <c r="AS616" s="10"/>
      <c r="AT616" s="10"/>
      <c r="AU616" s="10"/>
      <c r="AV616" s="10"/>
      <c r="AW616" s="10"/>
      <c r="AX616" s="10"/>
      <c r="BA616" s="10"/>
      <c r="BB616" s="10"/>
      <c r="BD616" s="11"/>
      <c r="BE616" s="10"/>
      <c r="BF616" s="10"/>
      <c r="BH616" s="10"/>
      <c r="BI616" s="10"/>
    </row>
    <row r="617" spans="33:61" x14ac:dyDescent="0.2">
      <c r="AG617" s="11"/>
      <c r="AH617" s="11"/>
      <c r="AI617" s="11"/>
      <c r="AJ617" s="11"/>
      <c r="AK617" s="10"/>
      <c r="AL617" s="10"/>
      <c r="AM617" s="10"/>
      <c r="AN617" s="10"/>
      <c r="AO617" s="10"/>
      <c r="AP617" s="10"/>
      <c r="AQ617" s="10"/>
      <c r="AR617" s="10"/>
      <c r="AS617" s="10"/>
      <c r="AT617" s="10"/>
      <c r="AU617" s="10"/>
      <c r="AV617" s="10"/>
      <c r="AW617" s="10"/>
      <c r="AX617" s="10"/>
      <c r="BA617" s="10"/>
      <c r="BB617" s="10"/>
      <c r="BD617" s="11"/>
      <c r="BE617" s="10"/>
      <c r="BF617" s="10"/>
      <c r="BH617" s="10"/>
      <c r="BI617" s="10"/>
    </row>
    <row r="618" spans="33:61" x14ac:dyDescent="0.2">
      <c r="AG618" s="11"/>
      <c r="AH618" s="11"/>
      <c r="AI618" s="11"/>
      <c r="AJ618" s="11"/>
      <c r="AK618" s="10"/>
      <c r="AL618" s="10"/>
      <c r="AM618" s="10"/>
      <c r="AN618" s="10"/>
      <c r="AO618" s="10"/>
      <c r="AP618" s="10"/>
      <c r="AQ618" s="10"/>
      <c r="AR618" s="10"/>
      <c r="AS618" s="10"/>
      <c r="AT618" s="10"/>
      <c r="AU618" s="10"/>
      <c r="AV618" s="10"/>
      <c r="AW618" s="10"/>
      <c r="AX618" s="10"/>
      <c r="BA618" s="10"/>
      <c r="BB618" s="10"/>
      <c r="BD618" s="11"/>
      <c r="BE618" s="10"/>
      <c r="BF618" s="10"/>
      <c r="BH618" s="10"/>
      <c r="BI618" s="10"/>
    </row>
    <row r="619" spans="33:61" x14ac:dyDescent="0.2">
      <c r="AG619" s="11"/>
      <c r="AH619" s="11"/>
      <c r="AI619" s="11"/>
      <c r="AJ619" s="11"/>
      <c r="AK619" s="10"/>
      <c r="AL619" s="10"/>
      <c r="AM619" s="10"/>
      <c r="AN619" s="10"/>
      <c r="AO619" s="10"/>
      <c r="AP619" s="10"/>
      <c r="AQ619" s="10"/>
      <c r="AR619" s="10"/>
      <c r="AS619" s="10"/>
      <c r="AT619" s="10"/>
      <c r="AU619" s="10"/>
      <c r="AV619" s="10"/>
      <c r="AW619" s="10"/>
      <c r="AX619" s="10"/>
      <c r="BA619" s="10"/>
      <c r="BB619" s="10"/>
      <c r="BD619" s="11"/>
      <c r="BE619" s="10"/>
      <c r="BF619" s="10"/>
      <c r="BH619" s="10"/>
      <c r="BI619" s="10"/>
    </row>
    <row r="620" spans="33:61" x14ac:dyDescent="0.2">
      <c r="AG620" s="11"/>
      <c r="AH620" s="11"/>
      <c r="AI620" s="11"/>
      <c r="AJ620" s="11"/>
      <c r="AK620" s="10"/>
      <c r="AL620" s="10"/>
      <c r="AM620" s="10"/>
      <c r="AN620" s="10"/>
      <c r="AO620" s="10"/>
      <c r="AP620" s="10"/>
      <c r="AQ620" s="10"/>
      <c r="AR620" s="10"/>
      <c r="AS620" s="10"/>
      <c r="AT620" s="10"/>
      <c r="AU620" s="10"/>
      <c r="AV620" s="10"/>
      <c r="AW620" s="10"/>
      <c r="AX620" s="10"/>
      <c r="BA620" s="10"/>
      <c r="BB620" s="10"/>
      <c r="BD620" s="11"/>
      <c r="BE620" s="10"/>
      <c r="BF620" s="10"/>
      <c r="BH620" s="10"/>
      <c r="BI620" s="10"/>
    </row>
    <row r="621" spans="33:61" x14ac:dyDescent="0.2">
      <c r="AG621" s="11"/>
      <c r="AH621" s="11"/>
      <c r="AI621" s="11"/>
      <c r="AJ621" s="11"/>
      <c r="AK621" s="10"/>
      <c r="AL621" s="10"/>
      <c r="AM621" s="10"/>
      <c r="AN621" s="10"/>
      <c r="AO621" s="10"/>
      <c r="AP621" s="10"/>
      <c r="AQ621" s="10"/>
      <c r="AR621" s="10"/>
      <c r="AS621" s="10"/>
      <c r="AT621" s="10"/>
      <c r="AU621" s="10"/>
      <c r="AV621" s="10"/>
      <c r="AW621" s="10"/>
      <c r="AX621" s="10"/>
      <c r="BA621" s="10"/>
      <c r="BB621" s="10"/>
      <c r="BD621" s="11"/>
      <c r="BE621" s="10"/>
      <c r="BF621" s="10"/>
      <c r="BH621" s="10"/>
      <c r="BI621" s="10"/>
    </row>
    <row r="622" spans="33:61" x14ac:dyDescent="0.2">
      <c r="AG622" s="11"/>
      <c r="AH622" s="11"/>
      <c r="AI622" s="11"/>
      <c r="AJ622" s="11"/>
      <c r="AK622" s="10"/>
      <c r="AL622" s="10"/>
      <c r="AM622" s="10"/>
      <c r="AN622" s="10"/>
      <c r="AO622" s="10"/>
      <c r="AP622" s="10"/>
      <c r="AQ622" s="10"/>
      <c r="AR622" s="10"/>
      <c r="AS622" s="10"/>
      <c r="AT622" s="10"/>
      <c r="AU622" s="10"/>
      <c r="AV622" s="10"/>
      <c r="AW622" s="10"/>
      <c r="AX622" s="10"/>
      <c r="BA622" s="10"/>
      <c r="BB622" s="10"/>
      <c r="BD622" s="11"/>
      <c r="BE622" s="10"/>
      <c r="BF622" s="10"/>
      <c r="BH622" s="10"/>
      <c r="BI622" s="10"/>
    </row>
    <row r="623" spans="33:61" x14ac:dyDescent="0.2">
      <c r="AG623" s="11"/>
      <c r="AH623" s="11"/>
      <c r="AI623" s="11"/>
      <c r="AJ623" s="11"/>
      <c r="AK623" s="10"/>
      <c r="AL623" s="10"/>
      <c r="AM623" s="10"/>
      <c r="AN623" s="10"/>
      <c r="AO623" s="10"/>
      <c r="AP623" s="10"/>
      <c r="AQ623" s="10"/>
      <c r="AR623" s="10"/>
      <c r="AS623" s="10"/>
      <c r="AT623" s="10"/>
      <c r="AU623" s="10"/>
      <c r="AV623" s="10"/>
      <c r="AW623" s="10"/>
      <c r="AX623" s="10"/>
      <c r="BA623" s="10"/>
      <c r="BB623" s="10"/>
      <c r="BD623" s="11"/>
      <c r="BE623" s="10"/>
      <c r="BF623" s="10"/>
      <c r="BH623" s="10"/>
      <c r="BI623" s="10"/>
    </row>
    <row r="624" spans="33:61" x14ac:dyDescent="0.2">
      <c r="AG624" s="11"/>
      <c r="AH624" s="11"/>
      <c r="AI624" s="11"/>
      <c r="AJ624" s="11"/>
      <c r="AK624" s="10"/>
      <c r="AL624" s="10"/>
      <c r="AM624" s="10"/>
      <c r="AN624" s="10"/>
      <c r="AO624" s="10"/>
      <c r="AP624" s="10"/>
      <c r="AQ624" s="10"/>
      <c r="AR624" s="10"/>
      <c r="AS624" s="10"/>
      <c r="AT624" s="10"/>
      <c r="AU624" s="10"/>
      <c r="AV624" s="10"/>
      <c r="AW624" s="10"/>
      <c r="AX624" s="10"/>
      <c r="BA624" s="10"/>
      <c r="BB624" s="10"/>
      <c r="BD624" s="11"/>
      <c r="BE624" s="10"/>
      <c r="BF624" s="10"/>
      <c r="BH624" s="10"/>
      <c r="BI624" s="10"/>
    </row>
    <row r="625" spans="33:61" x14ac:dyDescent="0.2">
      <c r="AG625" s="11"/>
      <c r="AH625" s="11"/>
      <c r="AI625" s="11"/>
      <c r="AJ625" s="11"/>
      <c r="AK625" s="10"/>
      <c r="AL625" s="10"/>
      <c r="AM625" s="10"/>
      <c r="AN625" s="10"/>
      <c r="AO625" s="10"/>
      <c r="AP625" s="10"/>
      <c r="AQ625" s="10"/>
      <c r="AR625" s="10"/>
      <c r="AS625" s="10"/>
      <c r="AT625" s="10"/>
      <c r="AU625" s="10"/>
      <c r="AV625" s="10"/>
      <c r="AW625" s="10"/>
      <c r="AX625" s="10"/>
      <c r="BA625" s="10"/>
      <c r="BB625" s="10"/>
      <c r="BD625" s="11"/>
      <c r="BE625" s="10"/>
      <c r="BF625" s="10"/>
      <c r="BH625" s="10"/>
      <c r="BI625" s="10"/>
    </row>
    <row r="626" spans="33:61" x14ac:dyDescent="0.2">
      <c r="AG626" s="11"/>
      <c r="AH626" s="11"/>
      <c r="AI626" s="11"/>
      <c r="AJ626" s="11"/>
      <c r="AK626" s="10"/>
      <c r="AL626" s="10"/>
      <c r="AM626" s="10"/>
      <c r="AN626" s="10"/>
      <c r="AO626" s="10"/>
      <c r="AP626" s="10"/>
      <c r="AQ626" s="10"/>
      <c r="AR626" s="10"/>
      <c r="AS626" s="10"/>
      <c r="AT626" s="10"/>
      <c r="AU626" s="10"/>
      <c r="AV626" s="10"/>
      <c r="AW626" s="10"/>
      <c r="AX626" s="10"/>
      <c r="BA626" s="10"/>
      <c r="BB626" s="10"/>
      <c r="BD626" s="11"/>
      <c r="BE626" s="10"/>
      <c r="BF626" s="10"/>
      <c r="BH626" s="10"/>
      <c r="BI626" s="10"/>
    </row>
    <row r="627" spans="33:61" x14ac:dyDescent="0.2">
      <c r="AG627" s="11"/>
      <c r="AH627" s="11"/>
      <c r="AI627" s="11"/>
      <c r="AJ627" s="11"/>
      <c r="AK627" s="10"/>
      <c r="AL627" s="10"/>
      <c r="AM627" s="10"/>
      <c r="AN627" s="10"/>
      <c r="AO627" s="10"/>
      <c r="AP627" s="10"/>
      <c r="AQ627" s="10"/>
      <c r="AR627" s="10"/>
      <c r="AS627" s="10"/>
      <c r="AT627" s="10"/>
      <c r="AU627" s="10"/>
      <c r="AV627" s="10"/>
      <c r="AW627" s="10"/>
      <c r="AX627" s="10"/>
      <c r="BA627" s="10"/>
      <c r="BB627" s="10"/>
      <c r="BD627" s="11"/>
      <c r="BE627" s="10"/>
      <c r="BF627" s="10"/>
      <c r="BH627" s="10"/>
      <c r="BI627" s="10"/>
    </row>
    <row r="628" spans="33:61" x14ac:dyDescent="0.2">
      <c r="AG628" s="11"/>
      <c r="AH628" s="11"/>
      <c r="AI628" s="11"/>
      <c r="AJ628" s="11"/>
      <c r="AK628" s="10"/>
      <c r="AL628" s="10"/>
      <c r="AM628" s="10"/>
      <c r="AN628" s="10"/>
      <c r="AO628" s="10"/>
      <c r="AP628" s="10"/>
      <c r="AQ628" s="10"/>
      <c r="AR628" s="10"/>
      <c r="AS628" s="10"/>
      <c r="AT628" s="10"/>
      <c r="AU628" s="10"/>
      <c r="AV628" s="10"/>
      <c r="AW628" s="10"/>
      <c r="AX628" s="10"/>
      <c r="BA628" s="10"/>
      <c r="BB628" s="10"/>
      <c r="BD628" s="11"/>
      <c r="BE628" s="10"/>
      <c r="BF628" s="10"/>
      <c r="BH628" s="10"/>
      <c r="BI628" s="10"/>
    </row>
    <row r="629" spans="33:61" x14ac:dyDescent="0.2">
      <c r="AG629" s="11"/>
      <c r="AH629" s="11"/>
      <c r="AI629" s="11"/>
      <c r="AJ629" s="11"/>
      <c r="AK629" s="10"/>
      <c r="AL629" s="10"/>
      <c r="AM629" s="10"/>
      <c r="AN629" s="10"/>
      <c r="AO629" s="10"/>
      <c r="AP629" s="10"/>
      <c r="AQ629" s="10"/>
      <c r="AR629" s="10"/>
      <c r="AS629" s="10"/>
      <c r="AT629" s="10"/>
      <c r="AU629" s="10"/>
      <c r="AV629" s="10"/>
      <c r="AW629" s="10"/>
      <c r="AX629" s="10"/>
      <c r="BA629" s="10"/>
      <c r="BB629" s="10"/>
      <c r="BD629" s="11"/>
      <c r="BE629" s="10"/>
      <c r="BF629" s="10"/>
      <c r="BH629" s="10"/>
      <c r="BI629" s="10"/>
    </row>
    <row r="630" spans="33:61" x14ac:dyDescent="0.2">
      <c r="AG630" s="11"/>
      <c r="AH630" s="11"/>
      <c r="AI630" s="11"/>
      <c r="AJ630" s="11"/>
      <c r="AK630" s="10"/>
      <c r="AL630" s="10"/>
      <c r="AM630" s="10"/>
      <c r="AN630" s="10"/>
      <c r="AO630" s="10"/>
      <c r="AP630" s="10"/>
      <c r="AQ630" s="10"/>
      <c r="AR630" s="10"/>
      <c r="AS630" s="10"/>
      <c r="AT630" s="10"/>
      <c r="AU630" s="10"/>
      <c r="AV630" s="10"/>
      <c r="AW630" s="10"/>
      <c r="AX630" s="10"/>
      <c r="BA630" s="10"/>
      <c r="BB630" s="10"/>
      <c r="BD630" s="11"/>
      <c r="BE630" s="10"/>
      <c r="BF630" s="10"/>
      <c r="BH630" s="10"/>
      <c r="BI630" s="10"/>
    </row>
    <row r="631" spans="33:61" x14ac:dyDescent="0.2">
      <c r="AG631" s="11"/>
      <c r="AH631" s="11"/>
      <c r="AI631" s="11"/>
      <c r="AJ631" s="11"/>
      <c r="AK631" s="10"/>
      <c r="AL631" s="10"/>
      <c r="AM631" s="10"/>
      <c r="AN631" s="10"/>
      <c r="AO631" s="10"/>
      <c r="AP631" s="10"/>
      <c r="AQ631" s="10"/>
      <c r="AR631" s="10"/>
      <c r="AS631" s="10"/>
      <c r="AT631" s="10"/>
      <c r="AU631" s="10"/>
      <c r="AV631" s="10"/>
      <c r="AW631" s="10"/>
      <c r="AX631" s="10"/>
      <c r="BA631" s="10"/>
      <c r="BB631" s="10"/>
      <c r="BD631" s="11"/>
      <c r="BE631" s="10"/>
      <c r="BF631" s="10"/>
      <c r="BH631" s="10"/>
      <c r="BI631" s="10"/>
    </row>
    <row r="632" spans="33:61" x14ac:dyDescent="0.2">
      <c r="AG632" s="11"/>
      <c r="AH632" s="11"/>
      <c r="AI632" s="11"/>
      <c r="AJ632" s="11"/>
      <c r="AK632" s="10"/>
      <c r="AL632" s="10"/>
      <c r="AM632" s="10"/>
      <c r="AN632" s="10"/>
      <c r="AO632" s="10"/>
      <c r="AP632" s="10"/>
      <c r="AQ632" s="10"/>
      <c r="AR632" s="10"/>
      <c r="AS632" s="10"/>
      <c r="AT632" s="10"/>
      <c r="AU632" s="10"/>
      <c r="AV632" s="10"/>
      <c r="AW632" s="10"/>
      <c r="AX632" s="10"/>
      <c r="BA632" s="10"/>
      <c r="BB632" s="10"/>
      <c r="BD632" s="11"/>
      <c r="BE632" s="10"/>
      <c r="BF632" s="10"/>
      <c r="BH632" s="10"/>
      <c r="BI632" s="10"/>
    </row>
    <row r="633" spans="33:61" x14ac:dyDescent="0.2">
      <c r="AG633" s="11"/>
      <c r="AH633" s="11"/>
      <c r="AI633" s="11"/>
      <c r="AJ633" s="11"/>
      <c r="AK633" s="10"/>
      <c r="AL633" s="10"/>
      <c r="AM633" s="10"/>
      <c r="AN633" s="10"/>
      <c r="AO633" s="10"/>
      <c r="AP633" s="10"/>
      <c r="AQ633" s="10"/>
      <c r="AR633" s="10"/>
      <c r="AS633" s="10"/>
      <c r="AT633" s="10"/>
      <c r="AU633" s="10"/>
      <c r="AV633" s="10"/>
      <c r="AW633" s="10"/>
      <c r="AX633" s="10"/>
      <c r="BA633" s="10"/>
      <c r="BB633" s="10"/>
      <c r="BD633" s="11"/>
      <c r="BE633" s="10"/>
      <c r="BF633" s="10"/>
      <c r="BH633" s="10"/>
      <c r="BI633" s="10"/>
    </row>
    <row r="634" spans="33:61" x14ac:dyDescent="0.2">
      <c r="AG634" s="11"/>
      <c r="AH634" s="11"/>
      <c r="AI634" s="11"/>
      <c r="AJ634" s="11"/>
      <c r="AK634" s="10"/>
      <c r="AL634" s="10"/>
      <c r="AM634" s="10"/>
      <c r="AN634" s="10"/>
      <c r="AO634" s="10"/>
      <c r="AP634" s="10"/>
      <c r="AQ634" s="10"/>
      <c r="AR634" s="10"/>
      <c r="AS634" s="10"/>
      <c r="AT634" s="10"/>
      <c r="AU634" s="10"/>
      <c r="AV634" s="10"/>
      <c r="AW634" s="10"/>
      <c r="AX634" s="10"/>
      <c r="BA634" s="10"/>
      <c r="BB634" s="10"/>
      <c r="BD634" s="11"/>
      <c r="BE634" s="10"/>
      <c r="BF634" s="10"/>
      <c r="BH634" s="10"/>
      <c r="BI634" s="10"/>
    </row>
    <row r="635" spans="33:61" x14ac:dyDescent="0.2">
      <c r="AG635" s="11"/>
      <c r="AH635" s="11"/>
      <c r="AI635" s="11"/>
      <c r="AJ635" s="11"/>
      <c r="AK635" s="10"/>
      <c r="AL635" s="10"/>
      <c r="AM635" s="10"/>
      <c r="AN635" s="10"/>
      <c r="AO635" s="10"/>
      <c r="AP635" s="10"/>
      <c r="AQ635" s="10"/>
      <c r="AR635" s="10"/>
      <c r="AS635" s="10"/>
      <c r="AT635" s="10"/>
      <c r="AU635" s="10"/>
      <c r="AV635" s="10"/>
      <c r="AW635" s="10"/>
      <c r="AX635" s="10"/>
      <c r="BA635" s="10"/>
      <c r="BB635" s="10"/>
      <c r="BD635" s="11"/>
      <c r="BE635" s="10"/>
      <c r="BF635" s="10"/>
      <c r="BH635" s="10"/>
      <c r="BI635" s="10"/>
    </row>
    <row r="636" spans="33:61" x14ac:dyDescent="0.2">
      <c r="AG636" s="11"/>
      <c r="AH636" s="11"/>
      <c r="AI636" s="11"/>
      <c r="AJ636" s="11"/>
      <c r="AK636" s="10"/>
      <c r="AL636" s="10"/>
      <c r="AM636" s="10"/>
      <c r="AN636" s="10"/>
      <c r="AO636" s="10"/>
      <c r="AP636" s="10"/>
      <c r="AQ636" s="10"/>
      <c r="AR636" s="10"/>
      <c r="AS636" s="10"/>
      <c r="AT636" s="10"/>
      <c r="AU636" s="10"/>
      <c r="AV636" s="10"/>
      <c r="AW636" s="10"/>
      <c r="AX636" s="10"/>
      <c r="BA636" s="10"/>
      <c r="BB636" s="10"/>
      <c r="BD636" s="11"/>
      <c r="BE636" s="10"/>
      <c r="BF636" s="10"/>
      <c r="BH636" s="10"/>
      <c r="BI636" s="10"/>
    </row>
    <row r="637" spans="33:61" x14ac:dyDescent="0.2">
      <c r="AG637" s="11"/>
      <c r="AH637" s="11"/>
      <c r="AI637" s="11"/>
      <c r="AJ637" s="11"/>
      <c r="AK637" s="10"/>
      <c r="AL637" s="10"/>
      <c r="AM637" s="10"/>
      <c r="AN637" s="10"/>
      <c r="AO637" s="10"/>
      <c r="AP637" s="10"/>
      <c r="AQ637" s="10"/>
      <c r="AR637" s="10"/>
      <c r="AS637" s="10"/>
      <c r="AT637" s="10"/>
      <c r="AU637" s="10"/>
      <c r="AV637" s="10"/>
      <c r="AW637" s="10"/>
      <c r="AX637" s="10"/>
      <c r="BA637" s="10"/>
      <c r="BB637" s="10"/>
      <c r="BD637" s="11"/>
      <c r="BE637" s="10"/>
      <c r="BF637" s="10"/>
      <c r="BH637" s="10"/>
      <c r="BI637" s="10"/>
    </row>
    <row r="638" spans="33:61" x14ac:dyDescent="0.2">
      <c r="AG638" s="11"/>
      <c r="AH638" s="11"/>
      <c r="AI638" s="11"/>
      <c r="AJ638" s="11"/>
      <c r="AK638" s="10"/>
      <c r="AL638" s="10"/>
      <c r="AM638" s="10"/>
      <c r="AN638" s="10"/>
      <c r="AO638" s="10"/>
      <c r="AP638" s="10"/>
      <c r="AQ638" s="10"/>
      <c r="AR638" s="10"/>
      <c r="AS638" s="10"/>
      <c r="AT638" s="10"/>
      <c r="AU638" s="10"/>
      <c r="AV638" s="10"/>
      <c r="AW638" s="10"/>
      <c r="AX638" s="10"/>
      <c r="BA638" s="10"/>
      <c r="BB638" s="10"/>
      <c r="BD638" s="11"/>
      <c r="BE638" s="10"/>
      <c r="BF638" s="10"/>
      <c r="BH638" s="10"/>
      <c r="BI638" s="10"/>
    </row>
    <row r="639" spans="33:61" x14ac:dyDescent="0.2">
      <c r="AG639" s="11"/>
      <c r="AH639" s="11"/>
      <c r="AI639" s="11"/>
      <c r="AJ639" s="11"/>
      <c r="AK639" s="10"/>
      <c r="AL639" s="10"/>
      <c r="AM639" s="10"/>
      <c r="AN639" s="10"/>
      <c r="AO639" s="10"/>
      <c r="AP639" s="10"/>
      <c r="AQ639" s="10"/>
      <c r="AR639" s="10"/>
      <c r="AS639" s="10"/>
      <c r="AT639" s="10"/>
      <c r="AU639" s="10"/>
      <c r="AV639" s="10"/>
      <c r="AW639" s="10"/>
      <c r="AX639" s="10"/>
      <c r="BA639" s="10"/>
      <c r="BB639" s="10"/>
      <c r="BD639" s="11"/>
      <c r="BE639" s="10"/>
      <c r="BF639" s="10"/>
      <c r="BH639" s="10"/>
      <c r="BI639" s="10"/>
    </row>
    <row r="640" spans="33:61" x14ac:dyDescent="0.2">
      <c r="AG640" s="11"/>
      <c r="AH640" s="11"/>
      <c r="AI640" s="11"/>
      <c r="AJ640" s="11"/>
      <c r="AK640" s="10"/>
      <c r="AL640" s="10"/>
      <c r="AM640" s="10"/>
      <c r="AN640" s="10"/>
      <c r="AO640" s="10"/>
      <c r="AP640" s="10"/>
      <c r="AQ640" s="10"/>
      <c r="AR640" s="10"/>
      <c r="AS640" s="10"/>
      <c r="AT640" s="10"/>
      <c r="AU640" s="10"/>
      <c r="AV640" s="10"/>
      <c r="AW640" s="10"/>
      <c r="AX640" s="10"/>
      <c r="BA640" s="10"/>
      <c r="BB640" s="10"/>
      <c r="BD640" s="11"/>
      <c r="BE640" s="10"/>
      <c r="BF640" s="10"/>
      <c r="BH640" s="10"/>
      <c r="BI640" s="10"/>
    </row>
    <row r="641" spans="33:61" x14ac:dyDescent="0.2">
      <c r="AG641" s="11"/>
      <c r="AH641" s="11"/>
      <c r="AI641" s="11"/>
      <c r="AJ641" s="11"/>
      <c r="AK641" s="10"/>
      <c r="AL641" s="10"/>
      <c r="AM641" s="10"/>
      <c r="AN641" s="10"/>
      <c r="AO641" s="10"/>
      <c r="AP641" s="10"/>
      <c r="AQ641" s="10"/>
      <c r="AR641" s="10"/>
      <c r="AS641" s="10"/>
      <c r="AT641" s="10"/>
      <c r="AU641" s="10"/>
      <c r="AV641" s="10"/>
      <c r="AW641" s="10"/>
      <c r="AX641" s="10"/>
      <c r="BA641" s="10"/>
      <c r="BB641" s="10"/>
      <c r="BD641" s="11"/>
      <c r="BE641" s="10"/>
      <c r="BF641" s="10"/>
      <c r="BH641" s="10"/>
      <c r="BI641" s="10"/>
    </row>
    <row r="642" spans="33:61" x14ac:dyDescent="0.2">
      <c r="AG642" s="11"/>
      <c r="AH642" s="11"/>
      <c r="AI642" s="11"/>
      <c r="AJ642" s="11"/>
      <c r="AK642" s="10"/>
      <c r="AL642" s="10"/>
      <c r="AM642" s="10"/>
      <c r="AN642" s="10"/>
      <c r="AO642" s="10"/>
      <c r="AP642" s="10"/>
      <c r="AQ642" s="10"/>
      <c r="AR642" s="10"/>
      <c r="AS642" s="10"/>
      <c r="AT642" s="10"/>
      <c r="AU642" s="10"/>
      <c r="AV642" s="10"/>
      <c r="AW642" s="10"/>
      <c r="AX642" s="10"/>
      <c r="BA642" s="10"/>
      <c r="BB642" s="10"/>
      <c r="BD642" s="11"/>
      <c r="BE642" s="10"/>
      <c r="BF642" s="10"/>
      <c r="BH642" s="10"/>
      <c r="BI642" s="10"/>
    </row>
    <row r="643" spans="33:61" x14ac:dyDescent="0.2">
      <c r="AG643" s="11"/>
      <c r="AH643" s="11"/>
      <c r="AI643" s="11"/>
      <c r="AJ643" s="11"/>
      <c r="AK643" s="10"/>
      <c r="AL643" s="10"/>
      <c r="AM643" s="10"/>
      <c r="AN643" s="10"/>
      <c r="AO643" s="10"/>
      <c r="AP643" s="10"/>
      <c r="AQ643" s="10"/>
      <c r="AR643" s="10"/>
      <c r="AS643" s="10"/>
      <c r="AT643" s="10"/>
      <c r="AU643" s="10"/>
      <c r="AV643" s="10"/>
      <c r="AW643" s="10"/>
      <c r="AX643" s="10"/>
      <c r="BA643" s="10"/>
      <c r="BB643" s="10"/>
      <c r="BD643" s="11"/>
      <c r="BE643" s="10"/>
      <c r="BF643" s="10"/>
      <c r="BH643" s="10"/>
      <c r="BI643" s="10"/>
    </row>
    <row r="644" spans="33:61" x14ac:dyDescent="0.2">
      <c r="AG644" s="11"/>
      <c r="AH644" s="11"/>
      <c r="AI644" s="11"/>
      <c r="AJ644" s="11"/>
      <c r="AK644" s="10"/>
      <c r="AL644" s="10"/>
      <c r="AM644" s="10"/>
      <c r="AN644" s="10"/>
      <c r="AO644" s="10"/>
      <c r="AP644" s="10"/>
      <c r="AQ644" s="10"/>
      <c r="AR644" s="10"/>
      <c r="AS644" s="10"/>
      <c r="AT644" s="10"/>
      <c r="AU644" s="10"/>
      <c r="AV644" s="10"/>
      <c r="AW644" s="10"/>
      <c r="AX644" s="10"/>
      <c r="BA644" s="10"/>
      <c r="BB644" s="10"/>
      <c r="BD644" s="11"/>
      <c r="BE644" s="10"/>
      <c r="BF644" s="10"/>
      <c r="BH644" s="10"/>
      <c r="BI644" s="10"/>
    </row>
    <row r="645" spans="33:61" x14ac:dyDescent="0.2">
      <c r="AG645" s="11"/>
      <c r="AH645" s="11"/>
      <c r="AI645" s="11"/>
      <c r="AJ645" s="11"/>
      <c r="AK645" s="10"/>
      <c r="AL645" s="10"/>
      <c r="AM645" s="10"/>
      <c r="AN645" s="10"/>
      <c r="AO645" s="10"/>
      <c r="AP645" s="10"/>
      <c r="AQ645" s="10"/>
      <c r="AR645" s="10"/>
      <c r="AS645" s="10"/>
      <c r="AT645" s="10"/>
      <c r="AU645" s="10"/>
      <c r="AV645" s="10"/>
      <c r="AW645" s="10"/>
      <c r="AX645" s="10"/>
      <c r="BA645" s="10"/>
      <c r="BB645" s="10"/>
      <c r="BD645" s="11"/>
      <c r="BE645" s="10"/>
      <c r="BF645" s="10"/>
      <c r="BH645" s="10"/>
      <c r="BI645" s="10"/>
    </row>
    <row r="646" spans="33:61" x14ac:dyDescent="0.2">
      <c r="AG646" s="11"/>
      <c r="AH646" s="11"/>
      <c r="AI646" s="11"/>
      <c r="AJ646" s="11"/>
      <c r="AK646" s="10"/>
      <c r="AL646" s="10"/>
      <c r="AM646" s="10"/>
      <c r="AN646" s="10"/>
      <c r="AO646" s="10"/>
      <c r="AP646" s="10"/>
      <c r="AQ646" s="10"/>
      <c r="AR646" s="10"/>
      <c r="AS646" s="10"/>
      <c r="AT646" s="10"/>
      <c r="AU646" s="10"/>
      <c r="AV646" s="10"/>
      <c r="AW646" s="10"/>
      <c r="AX646" s="10"/>
      <c r="BA646" s="10"/>
      <c r="BB646" s="10"/>
      <c r="BD646" s="11"/>
      <c r="BE646" s="10"/>
      <c r="BF646" s="10"/>
      <c r="BH646" s="10"/>
      <c r="BI646" s="10"/>
    </row>
    <row r="647" spans="33:61" x14ac:dyDescent="0.2">
      <c r="AG647" s="11"/>
      <c r="AH647" s="11"/>
      <c r="AI647" s="11"/>
      <c r="AJ647" s="11"/>
      <c r="AK647" s="10"/>
      <c r="AL647" s="10"/>
      <c r="AM647" s="10"/>
      <c r="AN647" s="10"/>
      <c r="AO647" s="10"/>
      <c r="AP647" s="10"/>
      <c r="AQ647" s="10"/>
      <c r="AR647" s="10"/>
      <c r="AS647" s="10"/>
      <c r="AT647" s="10"/>
      <c r="AU647" s="10"/>
      <c r="AV647" s="10"/>
      <c r="AW647" s="10"/>
      <c r="AX647" s="10"/>
      <c r="BA647" s="10"/>
      <c r="BB647" s="10"/>
      <c r="BD647" s="11"/>
      <c r="BE647" s="10"/>
      <c r="BF647" s="10"/>
      <c r="BH647" s="10"/>
      <c r="BI647" s="10"/>
    </row>
    <row r="648" spans="33:61" x14ac:dyDescent="0.2">
      <c r="AG648" s="11"/>
      <c r="AH648" s="11"/>
      <c r="AI648" s="11"/>
      <c r="AJ648" s="11"/>
      <c r="AK648" s="10"/>
      <c r="AL648" s="10"/>
      <c r="AM648" s="10"/>
      <c r="AN648" s="10"/>
      <c r="AO648" s="10"/>
      <c r="AP648" s="10"/>
      <c r="AQ648" s="10"/>
      <c r="AR648" s="10"/>
      <c r="AS648" s="10"/>
      <c r="AT648" s="10"/>
      <c r="AU648" s="10"/>
      <c r="AV648" s="10"/>
      <c r="AW648" s="10"/>
      <c r="AX648" s="10"/>
      <c r="BA648" s="10"/>
      <c r="BB648" s="10"/>
      <c r="BD648" s="11"/>
      <c r="BE648" s="10"/>
      <c r="BF648" s="10"/>
      <c r="BH648" s="10"/>
      <c r="BI648" s="10"/>
    </row>
    <row r="649" spans="33:61" x14ac:dyDescent="0.2">
      <c r="AG649" s="11"/>
      <c r="AH649" s="11"/>
      <c r="AI649" s="11"/>
      <c r="AJ649" s="11"/>
      <c r="AK649" s="10"/>
      <c r="AL649" s="10"/>
      <c r="AM649" s="10"/>
      <c r="AN649" s="10"/>
      <c r="AO649" s="10"/>
      <c r="AP649" s="10"/>
      <c r="AQ649" s="10"/>
      <c r="AR649" s="10"/>
      <c r="AS649" s="10"/>
      <c r="AT649" s="10"/>
      <c r="AU649" s="10"/>
      <c r="AV649" s="10"/>
      <c r="AW649" s="10"/>
      <c r="AX649" s="10"/>
      <c r="BA649" s="10"/>
      <c r="BB649" s="10"/>
      <c r="BD649" s="11"/>
      <c r="BE649" s="10"/>
      <c r="BF649" s="10"/>
      <c r="BH649" s="10"/>
      <c r="BI649" s="10"/>
    </row>
    <row r="650" spans="33:61" x14ac:dyDescent="0.2">
      <c r="AG650" s="11"/>
      <c r="AH650" s="11"/>
      <c r="AI650" s="11"/>
      <c r="AJ650" s="11"/>
      <c r="AK650" s="10"/>
      <c r="AL650" s="10"/>
      <c r="AM650" s="10"/>
      <c r="AN650" s="10"/>
      <c r="AO650" s="10"/>
      <c r="AP650" s="10"/>
      <c r="AQ650" s="10"/>
      <c r="AR650" s="10"/>
      <c r="AS650" s="10"/>
      <c r="AT650" s="10"/>
      <c r="AU650" s="10"/>
      <c r="AV650" s="10"/>
      <c r="AW650" s="10"/>
      <c r="AX650" s="10"/>
      <c r="BA650" s="10"/>
      <c r="BB650" s="10"/>
      <c r="BD650" s="11"/>
      <c r="BE650" s="10"/>
      <c r="BF650" s="10"/>
      <c r="BH650" s="10"/>
      <c r="BI650" s="10"/>
    </row>
    <row r="651" spans="33:61" x14ac:dyDescent="0.2">
      <c r="AG651" s="11"/>
      <c r="AH651" s="11"/>
      <c r="AI651" s="11"/>
      <c r="AJ651" s="11"/>
      <c r="AK651" s="10"/>
      <c r="AL651" s="10"/>
      <c r="AM651" s="10"/>
      <c r="AN651" s="10"/>
      <c r="AO651" s="10"/>
      <c r="AP651" s="10"/>
      <c r="AQ651" s="10"/>
      <c r="AR651" s="10"/>
      <c r="AS651" s="10"/>
      <c r="AT651" s="10"/>
      <c r="AU651" s="10"/>
      <c r="AV651" s="10"/>
      <c r="AW651" s="10"/>
      <c r="AX651" s="10"/>
      <c r="BA651" s="10"/>
      <c r="BB651" s="10"/>
      <c r="BD651" s="11"/>
      <c r="BE651" s="10"/>
      <c r="BF651" s="10"/>
      <c r="BH651" s="10"/>
      <c r="BI651" s="10"/>
    </row>
    <row r="652" spans="33:61" x14ac:dyDescent="0.2">
      <c r="AG652" s="11"/>
      <c r="AH652" s="11"/>
      <c r="AI652" s="11"/>
      <c r="AJ652" s="11"/>
      <c r="AK652" s="10"/>
      <c r="AL652" s="10"/>
      <c r="AM652" s="10"/>
      <c r="AN652" s="10"/>
      <c r="AO652" s="10"/>
      <c r="AP652" s="10"/>
      <c r="AQ652" s="10"/>
      <c r="AR652" s="10"/>
      <c r="AS652" s="10"/>
      <c r="AT652" s="10"/>
      <c r="AU652" s="10"/>
      <c r="AV652" s="10"/>
      <c r="AW652" s="10"/>
      <c r="AX652" s="10"/>
      <c r="BA652" s="10"/>
      <c r="BB652" s="10"/>
      <c r="BD652" s="11"/>
      <c r="BE652" s="10"/>
      <c r="BF652" s="10"/>
      <c r="BH652" s="10"/>
      <c r="BI652" s="10"/>
    </row>
    <row r="653" spans="33:61" x14ac:dyDescent="0.2">
      <c r="AG653" s="11"/>
      <c r="AH653" s="11"/>
      <c r="AI653" s="11"/>
      <c r="AJ653" s="11"/>
      <c r="AK653" s="10"/>
      <c r="AL653" s="10"/>
      <c r="AM653" s="10"/>
      <c r="AN653" s="10"/>
      <c r="AO653" s="10"/>
      <c r="AP653" s="10"/>
      <c r="AQ653" s="10"/>
      <c r="AR653" s="10"/>
      <c r="AS653" s="10"/>
      <c r="AT653" s="10"/>
      <c r="AU653" s="10"/>
      <c r="AV653" s="10"/>
      <c r="AW653" s="10"/>
      <c r="AX653" s="10"/>
      <c r="BA653" s="10"/>
      <c r="BB653" s="10"/>
      <c r="BD653" s="11"/>
      <c r="BE653" s="10"/>
      <c r="BF653" s="10"/>
      <c r="BH653" s="10"/>
      <c r="BI653" s="10"/>
    </row>
    <row r="654" spans="33:61" x14ac:dyDescent="0.2">
      <c r="AG654" s="11"/>
      <c r="AH654" s="11"/>
      <c r="AI654" s="11"/>
      <c r="AJ654" s="11"/>
      <c r="AK654" s="10"/>
      <c r="AL654" s="10"/>
      <c r="AM654" s="10"/>
      <c r="AN654" s="10"/>
      <c r="AO654" s="10"/>
      <c r="AP654" s="10"/>
      <c r="AQ654" s="10"/>
      <c r="AR654" s="10"/>
      <c r="AS654" s="10"/>
      <c r="AT654" s="10"/>
      <c r="AU654" s="10"/>
      <c r="AV654" s="10"/>
      <c r="AW654" s="10"/>
      <c r="AX654" s="10"/>
      <c r="BA654" s="10"/>
      <c r="BB654" s="10"/>
      <c r="BD654" s="11"/>
      <c r="BE654" s="10"/>
      <c r="BF654" s="10"/>
      <c r="BH654" s="10"/>
      <c r="BI654" s="10"/>
    </row>
    <row r="655" spans="33:61" x14ac:dyDescent="0.2">
      <c r="AG655" s="11"/>
      <c r="AH655" s="11"/>
      <c r="AI655" s="11"/>
      <c r="AJ655" s="11"/>
      <c r="AK655" s="10"/>
      <c r="AL655" s="10"/>
      <c r="AM655" s="10"/>
      <c r="AN655" s="10"/>
      <c r="AO655" s="10"/>
      <c r="AP655" s="10"/>
      <c r="AQ655" s="10"/>
      <c r="AR655" s="10"/>
      <c r="AS655" s="10"/>
      <c r="AT655" s="10"/>
      <c r="AU655" s="10"/>
      <c r="AV655" s="10"/>
      <c r="AW655" s="10"/>
      <c r="AX655" s="10"/>
      <c r="BA655" s="10"/>
      <c r="BB655" s="10"/>
      <c r="BD655" s="11"/>
      <c r="BE655" s="10"/>
      <c r="BF655" s="10"/>
      <c r="BH655" s="10"/>
      <c r="BI655" s="10"/>
    </row>
    <row r="656" spans="33:61" x14ac:dyDescent="0.2">
      <c r="AG656" s="11"/>
      <c r="AH656" s="11"/>
      <c r="AI656" s="11"/>
      <c r="AJ656" s="11"/>
      <c r="AK656" s="10"/>
      <c r="AL656" s="10"/>
      <c r="AM656" s="10"/>
      <c r="AN656" s="10"/>
      <c r="AO656" s="10"/>
      <c r="AP656" s="10"/>
      <c r="AQ656" s="10"/>
      <c r="AR656" s="10"/>
      <c r="AS656" s="10"/>
      <c r="AT656" s="10"/>
      <c r="AU656" s="10"/>
      <c r="AV656" s="10"/>
      <c r="AW656" s="10"/>
      <c r="AX656" s="10"/>
      <c r="BA656" s="10"/>
      <c r="BB656" s="10"/>
      <c r="BD656" s="11"/>
      <c r="BE656" s="10"/>
      <c r="BF656" s="10"/>
      <c r="BH656" s="10"/>
      <c r="BI656" s="10"/>
    </row>
    <row r="657" spans="33:61" x14ac:dyDescent="0.2">
      <c r="AG657" s="11"/>
      <c r="AH657" s="11"/>
      <c r="AI657" s="11"/>
      <c r="AJ657" s="11"/>
      <c r="AK657" s="10"/>
      <c r="AL657" s="10"/>
      <c r="AM657" s="10"/>
      <c r="AN657" s="10"/>
      <c r="AO657" s="10"/>
      <c r="AP657" s="10"/>
      <c r="AQ657" s="10"/>
      <c r="AR657" s="10"/>
      <c r="AS657" s="10"/>
      <c r="AT657" s="10"/>
      <c r="AU657" s="10"/>
      <c r="AV657" s="10"/>
      <c r="AW657" s="10"/>
      <c r="AX657" s="10"/>
      <c r="BA657" s="10"/>
      <c r="BB657" s="10"/>
      <c r="BD657" s="11"/>
      <c r="BE657" s="10"/>
      <c r="BF657" s="10"/>
      <c r="BH657" s="10"/>
      <c r="BI657" s="10"/>
    </row>
    <row r="658" spans="33:61" x14ac:dyDescent="0.2">
      <c r="AG658" s="11"/>
      <c r="AH658" s="11"/>
      <c r="AI658" s="11"/>
      <c r="AJ658" s="11"/>
      <c r="AK658" s="10"/>
      <c r="AL658" s="10"/>
      <c r="AM658" s="10"/>
      <c r="AN658" s="10"/>
      <c r="AO658" s="10"/>
      <c r="AP658" s="10"/>
      <c r="AQ658" s="10"/>
      <c r="AR658" s="10"/>
      <c r="AS658" s="10"/>
      <c r="AT658" s="10"/>
      <c r="AU658" s="10"/>
      <c r="AV658" s="10"/>
      <c r="AW658" s="10"/>
      <c r="AX658" s="10"/>
      <c r="BA658" s="10"/>
      <c r="BB658" s="10"/>
      <c r="BD658" s="11"/>
      <c r="BE658" s="10"/>
      <c r="BF658" s="10"/>
      <c r="BH658" s="10"/>
      <c r="BI658" s="10"/>
    </row>
    <row r="659" spans="33:61" x14ac:dyDescent="0.2">
      <c r="AG659" s="11"/>
      <c r="AH659" s="11"/>
      <c r="AI659" s="11"/>
      <c r="AJ659" s="11"/>
      <c r="AK659" s="10"/>
      <c r="AL659" s="10"/>
      <c r="AM659" s="10"/>
      <c r="AN659" s="10"/>
      <c r="AO659" s="10"/>
      <c r="AP659" s="10"/>
      <c r="AQ659" s="10"/>
      <c r="AR659" s="10"/>
      <c r="AS659" s="10"/>
      <c r="AT659" s="10"/>
      <c r="AU659" s="10"/>
      <c r="AV659" s="10"/>
      <c r="AW659" s="10"/>
      <c r="AX659" s="10"/>
      <c r="BA659" s="10"/>
      <c r="BB659" s="10"/>
      <c r="BD659" s="11"/>
      <c r="BE659" s="10"/>
      <c r="BF659" s="10"/>
      <c r="BH659" s="10"/>
      <c r="BI659" s="10"/>
    </row>
    <row r="660" spans="33:61" x14ac:dyDescent="0.2">
      <c r="AG660" s="11"/>
      <c r="AH660" s="11"/>
      <c r="AI660" s="11"/>
      <c r="AJ660" s="11"/>
      <c r="AK660" s="10"/>
      <c r="AL660" s="10"/>
      <c r="AM660" s="10"/>
      <c r="AN660" s="10"/>
      <c r="AO660" s="10"/>
      <c r="AP660" s="10"/>
      <c r="AQ660" s="10"/>
      <c r="AR660" s="10"/>
      <c r="AS660" s="10"/>
      <c r="AT660" s="10"/>
      <c r="AU660" s="10"/>
      <c r="AV660" s="10"/>
      <c r="AW660" s="10"/>
      <c r="AX660" s="10"/>
      <c r="BA660" s="10"/>
      <c r="BB660" s="10"/>
      <c r="BD660" s="11"/>
      <c r="BE660" s="10"/>
      <c r="BF660" s="10"/>
      <c r="BH660" s="10"/>
      <c r="BI660" s="10"/>
    </row>
    <row r="661" spans="33:61" x14ac:dyDescent="0.2">
      <c r="AG661" s="11"/>
      <c r="AH661" s="11"/>
      <c r="AI661" s="11"/>
      <c r="AJ661" s="11"/>
      <c r="AK661" s="10"/>
      <c r="AL661" s="10"/>
      <c r="AM661" s="10"/>
      <c r="AN661" s="10"/>
      <c r="AO661" s="10"/>
      <c r="AP661" s="10"/>
      <c r="AQ661" s="10"/>
      <c r="AR661" s="10"/>
      <c r="AS661" s="10"/>
      <c r="AT661" s="10"/>
      <c r="AU661" s="10"/>
      <c r="AV661" s="10"/>
      <c r="AW661" s="10"/>
      <c r="AX661" s="10"/>
      <c r="BA661" s="10"/>
      <c r="BB661" s="10"/>
      <c r="BD661" s="11"/>
      <c r="BE661" s="10"/>
      <c r="BF661" s="10"/>
      <c r="BH661" s="10"/>
      <c r="BI661" s="10"/>
    </row>
    <row r="662" spans="33:61" x14ac:dyDescent="0.2">
      <c r="AG662" s="11"/>
      <c r="AH662" s="11"/>
      <c r="AI662" s="11"/>
      <c r="AJ662" s="11"/>
      <c r="AK662" s="10"/>
      <c r="AL662" s="10"/>
      <c r="AM662" s="10"/>
      <c r="AN662" s="10"/>
      <c r="AO662" s="10"/>
      <c r="AP662" s="10"/>
      <c r="AQ662" s="10"/>
      <c r="AR662" s="10"/>
      <c r="AS662" s="10"/>
      <c r="AT662" s="10"/>
      <c r="AU662" s="10"/>
      <c r="AV662" s="10"/>
      <c r="AW662" s="10"/>
      <c r="AX662" s="10"/>
      <c r="BA662" s="10"/>
      <c r="BB662" s="10"/>
      <c r="BD662" s="11"/>
      <c r="BE662" s="10"/>
      <c r="BF662" s="10"/>
      <c r="BH662" s="10"/>
      <c r="BI662" s="10"/>
    </row>
    <row r="663" spans="33:61" x14ac:dyDescent="0.2">
      <c r="AG663" s="11"/>
      <c r="AH663" s="11"/>
      <c r="AI663" s="11"/>
      <c r="AJ663" s="11"/>
      <c r="AK663" s="10"/>
      <c r="AL663" s="10"/>
      <c r="AM663" s="10"/>
      <c r="AN663" s="10"/>
      <c r="AO663" s="10"/>
      <c r="AP663" s="10"/>
      <c r="AQ663" s="10"/>
      <c r="AR663" s="10"/>
      <c r="AS663" s="10"/>
      <c r="AT663" s="10"/>
      <c r="AU663" s="10"/>
      <c r="AV663" s="10"/>
      <c r="AW663" s="10"/>
      <c r="AX663" s="10"/>
      <c r="BA663" s="10"/>
      <c r="BB663" s="10"/>
      <c r="BD663" s="11"/>
      <c r="BE663" s="10"/>
      <c r="BF663" s="10"/>
      <c r="BH663" s="10"/>
      <c r="BI663" s="10"/>
    </row>
    <row r="664" spans="33:61" x14ac:dyDescent="0.2">
      <c r="AG664" s="11"/>
      <c r="AH664" s="11"/>
      <c r="AI664" s="11"/>
      <c r="AJ664" s="11"/>
      <c r="AK664" s="10"/>
      <c r="AL664" s="10"/>
      <c r="AM664" s="10"/>
      <c r="AN664" s="10"/>
      <c r="AO664" s="10"/>
      <c r="AP664" s="10"/>
      <c r="AQ664" s="10"/>
      <c r="AR664" s="10"/>
      <c r="AS664" s="10"/>
      <c r="AT664" s="10"/>
      <c r="AU664" s="10"/>
      <c r="AV664" s="10"/>
      <c r="AW664" s="10"/>
      <c r="AX664" s="10"/>
      <c r="BA664" s="10"/>
      <c r="BB664" s="10"/>
      <c r="BD664" s="11"/>
      <c r="BE664" s="10"/>
      <c r="BF664" s="10"/>
      <c r="BH664" s="10"/>
      <c r="BI664" s="10"/>
    </row>
    <row r="665" spans="33:61" x14ac:dyDescent="0.2">
      <c r="AG665" s="11"/>
      <c r="AH665" s="11"/>
      <c r="AI665" s="11"/>
      <c r="AJ665" s="11"/>
      <c r="AK665" s="10"/>
      <c r="AL665" s="10"/>
      <c r="AM665" s="10"/>
      <c r="AN665" s="10"/>
      <c r="AO665" s="10"/>
      <c r="AP665" s="10"/>
      <c r="AQ665" s="10"/>
      <c r="AR665" s="10"/>
      <c r="AS665" s="10"/>
      <c r="AT665" s="10"/>
      <c r="AU665" s="10"/>
      <c r="AV665" s="10"/>
      <c r="AW665" s="10"/>
      <c r="AX665" s="10"/>
      <c r="BA665" s="10"/>
      <c r="BB665" s="10"/>
      <c r="BD665" s="11"/>
      <c r="BE665" s="10"/>
      <c r="BF665" s="10"/>
      <c r="BH665" s="10"/>
      <c r="BI665" s="10"/>
    </row>
    <row r="666" spans="33:61" x14ac:dyDescent="0.2">
      <c r="AG666" s="11"/>
      <c r="AH666" s="11"/>
      <c r="AI666" s="11"/>
      <c r="AJ666" s="11"/>
      <c r="AK666" s="10"/>
      <c r="AL666" s="10"/>
      <c r="AM666" s="10"/>
      <c r="AN666" s="10"/>
      <c r="AO666" s="10"/>
      <c r="AP666" s="10"/>
      <c r="AQ666" s="10"/>
      <c r="AR666" s="10"/>
      <c r="AS666" s="10"/>
      <c r="AT666" s="10"/>
      <c r="AU666" s="10"/>
      <c r="AV666" s="10"/>
      <c r="AW666" s="10"/>
      <c r="AX666" s="10"/>
      <c r="BA666" s="10"/>
      <c r="BB666" s="10"/>
      <c r="BD666" s="11"/>
      <c r="BE666" s="10"/>
      <c r="BF666" s="10"/>
      <c r="BH666" s="10"/>
      <c r="BI666" s="10"/>
    </row>
    <row r="667" spans="33:61" x14ac:dyDescent="0.2">
      <c r="AG667" s="11"/>
      <c r="AH667" s="11"/>
      <c r="AI667" s="11"/>
      <c r="AJ667" s="11"/>
      <c r="AK667" s="10"/>
      <c r="AL667" s="10"/>
      <c r="AM667" s="10"/>
      <c r="AN667" s="10"/>
      <c r="AO667" s="10"/>
      <c r="AP667" s="10"/>
      <c r="AQ667" s="10"/>
      <c r="AR667" s="10"/>
      <c r="AS667" s="10"/>
      <c r="AT667" s="10"/>
      <c r="AU667" s="10"/>
      <c r="AV667" s="10"/>
      <c r="AW667" s="10"/>
      <c r="AX667" s="10"/>
      <c r="BA667" s="10"/>
      <c r="BB667" s="10"/>
      <c r="BD667" s="11"/>
      <c r="BE667" s="10"/>
      <c r="BF667" s="10"/>
      <c r="BH667" s="10"/>
      <c r="BI667" s="10"/>
    </row>
    <row r="668" spans="33:61" x14ac:dyDescent="0.2">
      <c r="AG668" s="11"/>
      <c r="AH668" s="11"/>
      <c r="AI668" s="11"/>
      <c r="AJ668" s="11"/>
      <c r="AK668" s="10"/>
      <c r="AL668" s="10"/>
      <c r="AM668" s="10"/>
      <c r="AN668" s="10"/>
      <c r="AO668" s="10"/>
      <c r="AP668" s="10"/>
      <c r="AQ668" s="10"/>
      <c r="AR668" s="10"/>
      <c r="AS668" s="10"/>
      <c r="AT668" s="10"/>
      <c r="AU668" s="10"/>
      <c r="AV668" s="10"/>
      <c r="AW668" s="10"/>
      <c r="AX668" s="10"/>
      <c r="BA668" s="10"/>
      <c r="BB668" s="10"/>
      <c r="BD668" s="11"/>
      <c r="BE668" s="10"/>
      <c r="BF668" s="10"/>
      <c r="BH668" s="10"/>
      <c r="BI668" s="10"/>
    </row>
    <row r="669" spans="33:61" x14ac:dyDescent="0.2">
      <c r="AG669" s="11"/>
      <c r="AH669" s="11"/>
      <c r="AI669" s="11"/>
      <c r="AJ669" s="11"/>
      <c r="AK669" s="10"/>
      <c r="AL669" s="10"/>
      <c r="AM669" s="10"/>
      <c r="AN669" s="10"/>
      <c r="AO669" s="10"/>
      <c r="AP669" s="10"/>
      <c r="AQ669" s="10"/>
      <c r="AR669" s="10"/>
      <c r="AS669" s="10"/>
      <c r="AT669" s="10"/>
      <c r="AU669" s="10"/>
      <c r="AV669" s="10"/>
      <c r="AW669" s="10"/>
      <c r="AX669" s="10"/>
      <c r="BA669" s="10"/>
      <c r="BB669" s="10"/>
      <c r="BD669" s="11"/>
      <c r="BE669" s="10"/>
      <c r="BF669" s="10"/>
      <c r="BH669" s="10"/>
      <c r="BI669" s="10"/>
    </row>
    <row r="670" spans="33:61" x14ac:dyDescent="0.2">
      <c r="AG670" s="11"/>
      <c r="AH670" s="11"/>
      <c r="AI670" s="11"/>
      <c r="AJ670" s="11"/>
      <c r="AK670" s="10"/>
      <c r="AL670" s="10"/>
      <c r="AM670" s="10"/>
      <c r="AN670" s="10"/>
      <c r="AO670" s="10"/>
      <c r="AP670" s="10"/>
      <c r="AQ670" s="10"/>
      <c r="AR670" s="10"/>
      <c r="AS670" s="10"/>
      <c r="AT670" s="10"/>
      <c r="AU670" s="10"/>
      <c r="AV670" s="10"/>
      <c r="AW670" s="10"/>
      <c r="AX670" s="10"/>
      <c r="BA670" s="10"/>
      <c r="BB670" s="10"/>
      <c r="BD670" s="11"/>
      <c r="BE670" s="10"/>
      <c r="BF670" s="10"/>
      <c r="BH670" s="10"/>
      <c r="BI670" s="10"/>
    </row>
    <row r="671" spans="33:61" x14ac:dyDescent="0.2">
      <c r="AG671" s="11"/>
      <c r="AH671" s="11"/>
      <c r="AI671" s="11"/>
      <c r="AJ671" s="11"/>
      <c r="AK671" s="10"/>
      <c r="AL671" s="10"/>
      <c r="AM671" s="10"/>
      <c r="AN671" s="10"/>
      <c r="AO671" s="10"/>
      <c r="AP671" s="10"/>
      <c r="AQ671" s="10"/>
      <c r="AR671" s="10"/>
      <c r="AS671" s="10"/>
      <c r="AT671" s="10"/>
      <c r="AU671" s="10"/>
      <c r="AV671" s="10"/>
      <c r="AW671" s="10"/>
      <c r="AX671" s="10"/>
      <c r="BA671" s="10"/>
      <c r="BB671" s="10"/>
      <c r="BD671" s="11"/>
      <c r="BE671" s="10"/>
      <c r="BF671" s="10"/>
      <c r="BH671" s="10"/>
      <c r="BI671" s="10"/>
    </row>
    <row r="672" spans="33:61" x14ac:dyDescent="0.2">
      <c r="AG672" s="11"/>
      <c r="AH672" s="11"/>
      <c r="AI672" s="11"/>
      <c r="AJ672" s="11"/>
      <c r="AK672" s="10"/>
      <c r="AL672" s="10"/>
      <c r="AM672" s="10"/>
      <c r="AN672" s="10"/>
      <c r="AO672" s="10"/>
      <c r="AP672" s="10"/>
      <c r="AQ672" s="10"/>
      <c r="AR672" s="10"/>
      <c r="AS672" s="10"/>
      <c r="AT672" s="10"/>
      <c r="AU672" s="10"/>
      <c r="AV672" s="10"/>
      <c r="AW672" s="10"/>
      <c r="AX672" s="10"/>
      <c r="BA672" s="10"/>
      <c r="BB672" s="10"/>
      <c r="BD672" s="11"/>
      <c r="BE672" s="10"/>
      <c r="BF672" s="10"/>
      <c r="BH672" s="10"/>
      <c r="BI672" s="10"/>
    </row>
    <row r="673" spans="33:61" x14ac:dyDescent="0.2">
      <c r="AG673" s="11"/>
      <c r="AH673" s="11"/>
      <c r="AI673" s="11"/>
      <c r="AJ673" s="11"/>
      <c r="AK673" s="10"/>
      <c r="AL673" s="10"/>
      <c r="AM673" s="10"/>
      <c r="AN673" s="10"/>
      <c r="AO673" s="10"/>
      <c r="AP673" s="10"/>
      <c r="AQ673" s="10"/>
      <c r="AR673" s="10"/>
      <c r="AS673" s="10"/>
      <c r="AT673" s="10"/>
      <c r="AU673" s="10"/>
      <c r="AV673" s="10"/>
      <c r="AW673" s="10"/>
      <c r="AX673" s="10"/>
      <c r="BA673" s="10"/>
      <c r="BB673" s="10"/>
      <c r="BD673" s="11"/>
      <c r="BE673" s="10"/>
      <c r="BF673" s="10"/>
      <c r="BH673" s="10"/>
      <c r="BI673" s="10"/>
    </row>
    <row r="674" spans="33:61" x14ac:dyDescent="0.2">
      <c r="AG674" s="11"/>
      <c r="AH674" s="11"/>
      <c r="AI674" s="11"/>
      <c r="AJ674" s="11"/>
      <c r="AK674" s="10"/>
      <c r="AL674" s="10"/>
      <c r="AM674" s="10"/>
      <c r="AN674" s="10"/>
      <c r="AO674" s="10"/>
      <c r="AP674" s="10"/>
      <c r="AQ674" s="10"/>
      <c r="AR674" s="10"/>
      <c r="AS674" s="10"/>
      <c r="AT674" s="10"/>
      <c r="AU674" s="10"/>
      <c r="AV674" s="10"/>
      <c r="AW674" s="10"/>
      <c r="AX674" s="10"/>
      <c r="BA674" s="10"/>
      <c r="BB674" s="10"/>
      <c r="BD674" s="11"/>
      <c r="BE674" s="10"/>
      <c r="BF674" s="10"/>
      <c r="BH674" s="10"/>
      <c r="BI674" s="10"/>
    </row>
    <row r="675" spans="33:61" x14ac:dyDescent="0.2">
      <c r="AG675" s="11"/>
      <c r="AH675" s="11"/>
      <c r="AI675" s="11"/>
      <c r="AJ675" s="11"/>
      <c r="AK675" s="10"/>
      <c r="AL675" s="10"/>
      <c r="AM675" s="10"/>
      <c r="AN675" s="10"/>
      <c r="AO675" s="10"/>
      <c r="AP675" s="10"/>
      <c r="AQ675" s="10"/>
      <c r="AR675" s="10"/>
      <c r="AS675" s="10"/>
      <c r="AT675" s="10"/>
      <c r="AU675" s="10"/>
      <c r="AV675" s="10"/>
      <c r="AW675" s="10"/>
      <c r="AX675" s="10"/>
      <c r="BA675" s="10"/>
      <c r="BB675" s="10"/>
      <c r="BD675" s="11"/>
      <c r="BE675" s="10"/>
      <c r="BF675" s="10"/>
      <c r="BH675" s="10"/>
      <c r="BI675" s="10"/>
    </row>
    <row r="676" spans="33:61" x14ac:dyDescent="0.2">
      <c r="AG676" s="11"/>
      <c r="AH676" s="11"/>
      <c r="AI676" s="11"/>
      <c r="AJ676" s="11"/>
      <c r="AK676" s="10"/>
      <c r="AL676" s="10"/>
      <c r="AM676" s="10"/>
      <c r="AN676" s="10"/>
      <c r="AO676" s="10"/>
      <c r="AP676" s="10"/>
      <c r="AQ676" s="10"/>
      <c r="AR676" s="10"/>
      <c r="AS676" s="10"/>
      <c r="AT676" s="10"/>
      <c r="AU676" s="10"/>
      <c r="AV676" s="10"/>
      <c r="AW676" s="10"/>
      <c r="AX676" s="10"/>
      <c r="BA676" s="10"/>
      <c r="BB676" s="10"/>
      <c r="BD676" s="11"/>
      <c r="BE676" s="10"/>
      <c r="BF676" s="10"/>
      <c r="BH676" s="10"/>
      <c r="BI676" s="10"/>
    </row>
    <row r="677" spans="33:61" x14ac:dyDescent="0.2">
      <c r="AG677" s="11"/>
      <c r="AH677" s="11"/>
      <c r="AI677" s="11"/>
      <c r="AJ677" s="11"/>
      <c r="AK677" s="10"/>
      <c r="AL677" s="10"/>
      <c r="AM677" s="10"/>
      <c r="AN677" s="10"/>
      <c r="AO677" s="10"/>
      <c r="AP677" s="10"/>
      <c r="AQ677" s="10"/>
      <c r="AR677" s="10"/>
      <c r="AS677" s="10"/>
      <c r="AT677" s="10"/>
      <c r="AU677" s="10"/>
      <c r="AV677" s="10"/>
      <c r="AW677" s="10"/>
      <c r="AX677" s="10"/>
      <c r="BA677" s="10"/>
      <c r="BB677" s="10"/>
      <c r="BD677" s="11"/>
      <c r="BE677" s="10"/>
      <c r="BF677" s="10"/>
      <c r="BH677" s="10"/>
      <c r="BI677" s="10"/>
    </row>
    <row r="678" spans="33:61" x14ac:dyDescent="0.2">
      <c r="AG678" s="11"/>
      <c r="AH678" s="11"/>
      <c r="AI678" s="11"/>
      <c r="AJ678" s="11"/>
      <c r="AK678" s="10"/>
      <c r="AL678" s="10"/>
      <c r="AM678" s="10"/>
      <c r="AN678" s="10"/>
      <c r="AO678" s="10"/>
      <c r="AP678" s="10"/>
      <c r="AQ678" s="10"/>
      <c r="AR678" s="10"/>
      <c r="AS678" s="10"/>
      <c r="AT678" s="10"/>
      <c r="AU678" s="10"/>
      <c r="AV678" s="10"/>
      <c r="AW678" s="10"/>
      <c r="AX678" s="10"/>
      <c r="BA678" s="10"/>
      <c r="BB678" s="10"/>
      <c r="BD678" s="11"/>
      <c r="BE678" s="10"/>
      <c r="BF678" s="10"/>
      <c r="BH678" s="10"/>
      <c r="BI678" s="10"/>
    </row>
    <row r="679" spans="33:61" x14ac:dyDescent="0.2">
      <c r="AG679" s="11"/>
      <c r="AH679" s="11"/>
      <c r="AI679" s="11"/>
      <c r="AJ679" s="11"/>
      <c r="AK679" s="10"/>
      <c r="AL679" s="10"/>
      <c r="AM679" s="10"/>
      <c r="AN679" s="10"/>
      <c r="AO679" s="10"/>
      <c r="AP679" s="10"/>
      <c r="AQ679" s="10"/>
      <c r="AR679" s="10"/>
      <c r="AS679" s="10"/>
      <c r="AT679" s="10"/>
      <c r="AU679" s="10"/>
      <c r="AV679" s="10"/>
      <c r="AW679" s="10"/>
      <c r="AX679" s="10"/>
      <c r="BA679" s="10"/>
      <c r="BB679" s="10"/>
      <c r="BD679" s="11"/>
      <c r="BE679" s="10"/>
      <c r="BF679" s="10"/>
      <c r="BH679" s="10"/>
      <c r="BI679" s="10"/>
    </row>
    <row r="680" spans="33:61" x14ac:dyDescent="0.2">
      <c r="AG680" s="11"/>
      <c r="AH680" s="11"/>
      <c r="AI680" s="11"/>
      <c r="AJ680" s="11"/>
      <c r="AK680" s="10"/>
      <c r="AL680" s="10"/>
      <c r="AM680" s="10"/>
      <c r="AN680" s="10"/>
      <c r="AO680" s="10"/>
      <c r="AP680" s="10"/>
      <c r="AQ680" s="10"/>
      <c r="AR680" s="10"/>
      <c r="AS680" s="10"/>
      <c r="AT680" s="10"/>
      <c r="AU680" s="10"/>
      <c r="AV680" s="10"/>
      <c r="AW680" s="10"/>
      <c r="AX680" s="10"/>
      <c r="BA680" s="10"/>
      <c r="BB680" s="10"/>
      <c r="BD680" s="11"/>
      <c r="BE680" s="10"/>
      <c r="BF680" s="10"/>
      <c r="BH680" s="10"/>
      <c r="BI680" s="10"/>
    </row>
    <row r="681" spans="33:61" x14ac:dyDescent="0.2">
      <c r="AG681" s="11"/>
      <c r="AH681" s="11"/>
      <c r="AI681" s="11"/>
      <c r="AJ681" s="11"/>
      <c r="AK681" s="10"/>
      <c r="AL681" s="10"/>
      <c r="AM681" s="10"/>
      <c r="AN681" s="10"/>
      <c r="AO681" s="10"/>
      <c r="AP681" s="10"/>
      <c r="AQ681" s="10"/>
      <c r="AR681" s="10"/>
      <c r="AS681" s="10"/>
      <c r="AT681" s="10"/>
      <c r="AU681" s="10"/>
      <c r="AV681" s="10"/>
      <c r="AW681" s="10"/>
      <c r="AX681" s="10"/>
      <c r="BA681" s="10"/>
      <c r="BB681" s="10"/>
      <c r="BD681" s="11"/>
      <c r="BE681" s="10"/>
      <c r="BF681" s="10"/>
      <c r="BH681" s="10"/>
      <c r="BI681" s="10"/>
    </row>
    <row r="682" spans="33:61" x14ac:dyDescent="0.2">
      <c r="AG682" s="11"/>
      <c r="AH682" s="11"/>
      <c r="AI682" s="11"/>
      <c r="AJ682" s="11"/>
      <c r="AK682" s="10"/>
      <c r="AL682" s="10"/>
      <c r="AM682" s="10"/>
      <c r="AN682" s="10"/>
      <c r="AO682" s="10"/>
      <c r="AP682" s="10"/>
      <c r="AQ682" s="10"/>
      <c r="AR682" s="10"/>
      <c r="AS682" s="10"/>
      <c r="AT682" s="10"/>
      <c r="AU682" s="10"/>
      <c r="AV682" s="10"/>
      <c r="AW682" s="10"/>
      <c r="AX682" s="10"/>
      <c r="BA682" s="10"/>
      <c r="BB682" s="10"/>
      <c r="BD682" s="11"/>
      <c r="BE682" s="10"/>
      <c r="BF682" s="10"/>
      <c r="BH682" s="10"/>
      <c r="BI682" s="10"/>
    </row>
    <row r="683" spans="33:61" x14ac:dyDescent="0.2">
      <c r="AG683" s="11"/>
      <c r="AH683" s="11"/>
      <c r="AI683" s="11"/>
      <c r="AJ683" s="11"/>
      <c r="AK683" s="10"/>
      <c r="AL683" s="10"/>
      <c r="AM683" s="10"/>
      <c r="AN683" s="10"/>
      <c r="AO683" s="10"/>
      <c r="AP683" s="10"/>
      <c r="AQ683" s="10"/>
      <c r="AR683" s="10"/>
      <c r="AS683" s="10"/>
      <c r="AT683" s="10"/>
      <c r="AU683" s="10"/>
      <c r="AV683" s="10"/>
      <c r="AW683" s="10"/>
      <c r="AX683" s="10"/>
      <c r="BA683" s="10"/>
      <c r="BB683" s="10"/>
      <c r="BD683" s="11"/>
      <c r="BE683" s="10"/>
      <c r="BF683" s="10"/>
      <c r="BH683" s="10"/>
      <c r="BI683" s="10"/>
    </row>
    <row r="684" spans="33:61" x14ac:dyDescent="0.2">
      <c r="AG684" s="11"/>
      <c r="AH684" s="11"/>
      <c r="AI684" s="11"/>
      <c r="AJ684" s="11"/>
      <c r="AK684" s="10"/>
      <c r="AL684" s="10"/>
      <c r="AM684" s="10"/>
      <c r="AN684" s="10"/>
      <c r="AO684" s="10"/>
      <c r="AP684" s="10"/>
      <c r="AQ684" s="10"/>
      <c r="AR684" s="10"/>
      <c r="AS684" s="10"/>
      <c r="AT684" s="10"/>
      <c r="AU684" s="10"/>
      <c r="AV684" s="10"/>
      <c r="AW684" s="10"/>
      <c r="AX684" s="10"/>
      <c r="BA684" s="10"/>
      <c r="BB684" s="10"/>
      <c r="BD684" s="11"/>
      <c r="BE684" s="10"/>
      <c r="BF684" s="10"/>
      <c r="BH684" s="10"/>
      <c r="BI684" s="10"/>
    </row>
    <row r="685" spans="33:61" x14ac:dyDescent="0.2">
      <c r="AG685" s="11"/>
      <c r="AH685" s="11"/>
      <c r="AI685" s="11"/>
      <c r="AJ685" s="11"/>
      <c r="AK685" s="10"/>
      <c r="AL685" s="10"/>
      <c r="AM685" s="10"/>
      <c r="AN685" s="10"/>
      <c r="AO685" s="10"/>
      <c r="AP685" s="10"/>
      <c r="AQ685" s="10"/>
      <c r="AR685" s="10"/>
      <c r="AS685" s="10"/>
      <c r="AT685" s="10"/>
      <c r="AU685" s="10"/>
      <c r="AV685" s="10"/>
      <c r="AW685" s="10"/>
      <c r="AX685" s="10"/>
      <c r="BA685" s="10"/>
      <c r="BB685" s="10"/>
      <c r="BD685" s="11"/>
      <c r="BE685" s="10"/>
      <c r="BF685" s="10"/>
      <c r="BH685" s="10"/>
      <c r="BI685" s="10"/>
    </row>
    <row r="686" spans="33:61" x14ac:dyDescent="0.2">
      <c r="AG686" s="11"/>
      <c r="AH686" s="11"/>
      <c r="AI686" s="11"/>
      <c r="AJ686" s="11"/>
      <c r="AK686" s="10"/>
      <c r="AL686" s="10"/>
      <c r="AM686" s="10"/>
      <c r="AN686" s="10"/>
      <c r="AO686" s="10"/>
      <c r="AP686" s="10"/>
      <c r="AQ686" s="10"/>
      <c r="AR686" s="10"/>
      <c r="AS686" s="10"/>
      <c r="AT686" s="10"/>
      <c r="AU686" s="10"/>
      <c r="AV686" s="10"/>
      <c r="AW686" s="10"/>
      <c r="AX686" s="10"/>
      <c r="BA686" s="10"/>
      <c r="BB686" s="10"/>
      <c r="BD686" s="11"/>
      <c r="BE686" s="10"/>
      <c r="BF686" s="10"/>
      <c r="BH686" s="10"/>
      <c r="BI686" s="10"/>
    </row>
    <row r="687" spans="33:61" x14ac:dyDescent="0.2">
      <c r="AG687" s="11"/>
      <c r="AH687" s="11"/>
      <c r="AI687" s="11"/>
      <c r="AJ687" s="11"/>
      <c r="AK687" s="10"/>
      <c r="AL687" s="10"/>
      <c r="AM687" s="10"/>
      <c r="AN687" s="10"/>
      <c r="AO687" s="10"/>
      <c r="AP687" s="10"/>
      <c r="AQ687" s="10"/>
      <c r="AR687" s="10"/>
      <c r="AS687" s="10"/>
      <c r="AT687" s="10"/>
      <c r="AU687" s="10"/>
      <c r="AV687" s="10"/>
      <c r="AW687" s="10"/>
      <c r="AX687" s="10"/>
      <c r="BA687" s="10"/>
      <c r="BB687" s="10"/>
      <c r="BD687" s="11"/>
      <c r="BE687" s="10"/>
      <c r="BF687" s="10"/>
      <c r="BH687" s="10"/>
      <c r="BI687" s="10"/>
    </row>
    <row r="688" spans="33:61" x14ac:dyDescent="0.2">
      <c r="AG688" s="11"/>
      <c r="AH688" s="11"/>
      <c r="AI688" s="11"/>
      <c r="AJ688" s="11"/>
      <c r="AK688" s="10"/>
      <c r="AL688" s="10"/>
      <c r="AM688" s="10"/>
      <c r="AN688" s="10"/>
      <c r="AO688" s="10"/>
      <c r="AP688" s="10"/>
      <c r="AQ688" s="10"/>
      <c r="AR688" s="10"/>
      <c r="AS688" s="10"/>
      <c r="AT688" s="10"/>
      <c r="AU688" s="10"/>
      <c r="AV688" s="10"/>
      <c r="AW688" s="10"/>
      <c r="AX688" s="10"/>
      <c r="BA688" s="10"/>
      <c r="BB688" s="10"/>
      <c r="BD688" s="11"/>
      <c r="BE688" s="10"/>
      <c r="BF688" s="10"/>
      <c r="BH688" s="10"/>
      <c r="BI688" s="10"/>
    </row>
    <row r="689" spans="33:61" x14ac:dyDescent="0.2">
      <c r="AG689" s="11"/>
      <c r="AH689" s="11"/>
      <c r="AI689" s="11"/>
      <c r="AJ689" s="11"/>
      <c r="AK689" s="10"/>
      <c r="AL689" s="10"/>
      <c r="AM689" s="10"/>
      <c r="AN689" s="10"/>
      <c r="AO689" s="10"/>
      <c r="AP689" s="10"/>
      <c r="AQ689" s="10"/>
      <c r="AR689" s="10"/>
      <c r="AS689" s="10"/>
      <c r="AT689" s="10"/>
      <c r="AU689" s="10"/>
      <c r="AV689" s="10"/>
      <c r="AW689" s="10"/>
      <c r="AX689" s="10"/>
      <c r="BA689" s="10"/>
      <c r="BB689" s="10"/>
      <c r="BD689" s="11"/>
      <c r="BE689" s="10"/>
      <c r="BF689" s="10"/>
      <c r="BH689" s="10"/>
      <c r="BI689" s="10"/>
    </row>
    <row r="690" spans="33:61" x14ac:dyDescent="0.2">
      <c r="AG690" s="11"/>
      <c r="AH690" s="11"/>
      <c r="AI690" s="11"/>
      <c r="AJ690" s="11"/>
      <c r="AK690" s="10"/>
      <c r="AL690" s="10"/>
      <c r="AM690" s="10"/>
      <c r="AN690" s="10"/>
      <c r="AO690" s="10"/>
      <c r="AP690" s="10"/>
      <c r="AQ690" s="10"/>
      <c r="AR690" s="10"/>
      <c r="AS690" s="10"/>
      <c r="AT690" s="10"/>
      <c r="AU690" s="10"/>
      <c r="AV690" s="10"/>
      <c r="AW690" s="10"/>
      <c r="AX690" s="10"/>
      <c r="BA690" s="10"/>
      <c r="BB690" s="10"/>
      <c r="BD690" s="11"/>
      <c r="BE690" s="10"/>
      <c r="BF690" s="10"/>
      <c r="BH690" s="10"/>
      <c r="BI690" s="10"/>
    </row>
    <row r="691" spans="33:61" x14ac:dyDescent="0.2">
      <c r="AG691" s="11"/>
      <c r="AH691" s="11"/>
      <c r="AI691" s="11"/>
      <c r="AJ691" s="11"/>
      <c r="AK691" s="10"/>
      <c r="AL691" s="10"/>
      <c r="AM691" s="10"/>
      <c r="AN691" s="10"/>
      <c r="AO691" s="10"/>
      <c r="AP691" s="10"/>
      <c r="AQ691" s="10"/>
      <c r="AR691" s="10"/>
      <c r="AS691" s="10"/>
      <c r="AT691" s="10"/>
      <c r="AU691" s="10"/>
      <c r="AV691" s="10"/>
      <c r="AW691" s="10"/>
      <c r="AX691" s="10"/>
      <c r="BA691" s="10"/>
      <c r="BB691" s="10"/>
      <c r="BD691" s="11"/>
      <c r="BE691" s="10"/>
      <c r="BF691" s="10"/>
      <c r="BH691" s="10"/>
      <c r="BI691" s="10"/>
    </row>
    <row r="692" spans="33:61" x14ac:dyDescent="0.2">
      <c r="AG692" s="11"/>
      <c r="AH692" s="11"/>
      <c r="AI692" s="11"/>
      <c r="AJ692" s="11"/>
      <c r="AK692" s="10"/>
      <c r="AL692" s="10"/>
      <c r="AM692" s="10"/>
      <c r="AN692" s="10"/>
      <c r="AO692" s="10"/>
      <c r="AP692" s="10"/>
      <c r="AQ692" s="10"/>
      <c r="AR692" s="10"/>
      <c r="AS692" s="10"/>
      <c r="AT692" s="10"/>
      <c r="AU692" s="10"/>
      <c r="AV692" s="10"/>
      <c r="AW692" s="10"/>
      <c r="AX692" s="10"/>
      <c r="BA692" s="10"/>
      <c r="BB692" s="10"/>
      <c r="BD692" s="11"/>
      <c r="BE692" s="10"/>
      <c r="BF692" s="10"/>
      <c r="BH692" s="10"/>
      <c r="BI692" s="10"/>
    </row>
    <row r="693" spans="33:61" x14ac:dyDescent="0.2">
      <c r="AG693" s="11"/>
      <c r="AH693" s="11"/>
      <c r="AI693" s="11"/>
      <c r="AJ693" s="11"/>
      <c r="AK693" s="10"/>
      <c r="AL693" s="10"/>
      <c r="AM693" s="10"/>
      <c r="AN693" s="10"/>
      <c r="AO693" s="10"/>
      <c r="AP693" s="10"/>
      <c r="AQ693" s="10"/>
      <c r="AR693" s="10"/>
      <c r="AS693" s="10"/>
      <c r="AT693" s="10"/>
      <c r="AU693" s="10"/>
      <c r="AV693" s="10"/>
      <c r="AW693" s="10"/>
      <c r="AX693" s="10"/>
      <c r="BA693" s="10"/>
      <c r="BB693" s="10"/>
      <c r="BD693" s="11"/>
      <c r="BE693" s="10"/>
      <c r="BF693" s="10"/>
      <c r="BH693" s="10"/>
      <c r="BI693" s="10"/>
    </row>
    <row r="694" spans="33:61" x14ac:dyDescent="0.2">
      <c r="AG694" s="11"/>
      <c r="AH694" s="11"/>
      <c r="AI694" s="11"/>
      <c r="AJ694" s="11"/>
      <c r="AK694" s="10"/>
      <c r="AL694" s="10"/>
      <c r="AM694" s="10"/>
      <c r="AN694" s="10"/>
      <c r="AO694" s="10"/>
      <c r="AP694" s="10"/>
      <c r="AQ694" s="10"/>
      <c r="AR694" s="10"/>
      <c r="AS694" s="10"/>
      <c r="AT694" s="10"/>
      <c r="AU694" s="10"/>
      <c r="AV694" s="10"/>
      <c r="AW694" s="10"/>
      <c r="AX694" s="10"/>
      <c r="BA694" s="10"/>
      <c r="BB694" s="10"/>
      <c r="BD694" s="11"/>
      <c r="BE694" s="10"/>
      <c r="BF694" s="10"/>
      <c r="BH694" s="10"/>
      <c r="BI694" s="10"/>
    </row>
    <row r="695" spans="33:61" x14ac:dyDescent="0.2">
      <c r="AG695" s="11"/>
      <c r="AH695" s="11"/>
      <c r="AI695" s="11"/>
      <c r="AJ695" s="11"/>
      <c r="AK695" s="10"/>
      <c r="AL695" s="10"/>
      <c r="AM695" s="10"/>
      <c r="AN695" s="10"/>
      <c r="AO695" s="10"/>
      <c r="AP695" s="10"/>
      <c r="AQ695" s="10"/>
      <c r="AR695" s="10"/>
      <c r="AS695" s="10"/>
      <c r="AT695" s="10"/>
      <c r="AU695" s="10"/>
      <c r="AV695" s="10"/>
      <c r="AW695" s="10"/>
      <c r="AX695" s="10"/>
      <c r="BA695" s="10"/>
      <c r="BB695" s="10"/>
      <c r="BD695" s="11"/>
      <c r="BE695" s="10"/>
      <c r="BF695" s="10"/>
      <c r="BH695" s="10"/>
      <c r="BI695" s="10"/>
    </row>
    <row r="696" spans="33:61" x14ac:dyDescent="0.2">
      <c r="AG696" s="11"/>
      <c r="AH696" s="11"/>
      <c r="AI696" s="11"/>
      <c r="AJ696" s="11"/>
      <c r="AK696" s="10"/>
      <c r="AL696" s="10"/>
      <c r="AM696" s="10"/>
      <c r="AN696" s="10"/>
      <c r="AO696" s="10"/>
      <c r="AP696" s="10"/>
      <c r="AQ696" s="10"/>
      <c r="AR696" s="10"/>
      <c r="AS696" s="10"/>
      <c r="AT696" s="10"/>
      <c r="AU696" s="10"/>
      <c r="AV696" s="10"/>
      <c r="AW696" s="10"/>
      <c r="AX696" s="10"/>
      <c r="BA696" s="10"/>
      <c r="BB696" s="10"/>
      <c r="BD696" s="11"/>
      <c r="BE696" s="10"/>
      <c r="BF696" s="10"/>
      <c r="BH696" s="10"/>
      <c r="BI696" s="10"/>
    </row>
    <row r="697" spans="33:61" x14ac:dyDescent="0.2">
      <c r="AG697" s="11"/>
      <c r="AH697" s="11"/>
      <c r="AI697" s="11"/>
      <c r="AJ697" s="11"/>
      <c r="AK697" s="10"/>
      <c r="AL697" s="10"/>
      <c r="AM697" s="10"/>
      <c r="AN697" s="10"/>
      <c r="AO697" s="10"/>
      <c r="AP697" s="10"/>
      <c r="AQ697" s="10"/>
      <c r="AR697" s="10"/>
      <c r="AS697" s="10"/>
      <c r="AT697" s="10"/>
      <c r="AU697" s="10"/>
      <c r="AV697" s="10"/>
      <c r="AW697" s="10"/>
      <c r="AX697" s="10"/>
      <c r="BA697" s="10"/>
      <c r="BB697" s="10"/>
      <c r="BD697" s="11"/>
      <c r="BE697" s="10"/>
      <c r="BF697" s="10"/>
      <c r="BH697" s="10"/>
      <c r="BI697" s="10"/>
    </row>
    <row r="698" spans="33:61" x14ac:dyDescent="0.2">
      <c r="AG698" s="11"/>
      <c r="AH698" s="11"/>
      <c r="AI698" s="11"/>
      <c r="AJ698" s="11"/>
      <c r="AK698" s="10"/>
      <c r="AL698" s="10"/>
      <c r="AM698" s="10"/>
      <c r="AN698" s="10"/>
      <c r="AO698" s="10"/>
      <c r="AP698" s="10"/>
      <c r="AQ698" s="10"/>
      <c r="AR698" s="10"/>
      <c r="AS698" s="10"/>
      <c r="AT698" s="10"/>
      <c r="AU698" s="10"/>
      <c r="AV698" s="10"/>
      <c r="AW698" s="10"/>
      <c r="AX698" s="10"/>
      <c r="BA698" s="10"/>
      <c r="BB698" s="10"/>
      <c r="BD698" s="11"/>
      <c r="BE698" s="10"/>
      <c r="BF698" s="10"/>
      <c r="BH698" s="10"/>
      <c r="BI698" s="10"/>
    </row>
    <row r="699" spans="33:61" x14ac:dyDescent="0.2">
      <c r="AG699" s="11"/>
      <c r="AH699" s="11"/>
      <c r="AI699" s="11"/>
      <c r="AJ699" s="11"/>
      <c r="AK699" s="10"/>
      <c r="AL699" s="10"/>
      <c r="AM699" s="10"/>
      <c r="AN699" s="10"/>
      <c r="AO699" s="10"/>
      <c r="AP699" s="10"/>
      <c r="AQ699" s="10"/>
      <c r="AR699" s="10"/>
      <c r="AS699" s="10"/>
      <c r="AT699" s="10"/>
      <c r="AU699" s="10"/>
      <c r="AV699" s="10"/>
      <c r="AW699" s="10"/>
      <c r="AX699" s="10"/>
      <c r="BA699" s="10"/>
      <c r="BB699" s="10"/>
      <c r="BD699" s="11"/>
      <c r="BE699" s="10"/>
      <c r="BF699" s="10"/>
      <c r="BH699" s="10"/>
      <c r="BI699" s="10"/>
    </row>
    <row r="700" spans="33:61" x14ac:dyDescent="0.2">
      <c r="AG700" s="11"/>
      <c r="AH700" s="11"/>
      <c r="AI700" s="11"/>
      <c r="AJ700" s="11"/>
      <c r="AK700" s="10"/>
      <c r="AL700" s="10"/>
      <c r="AM700" s="10"/>
      <c r="AN700" s="10"/>
      <c r="AO700" s="10"/>
      <c r="AP700" s="10"/>
      <c r="AQ700" s="10"/>
      <c r="AR700" s="10"/>
      <c r="AS700" s="10"/>
      <c r="AT700" s="10"/>
      <c r="AU700" s="10"/>
      <c r="AV700" s="10"/>
      <c r="AW700" s="10"/>
      <c r="AX700" s="10"/>
      <c r="BA700" s="10"/>
      <c r="BB700" s="10"/>
      <c r="BD700" s="11"/>
      <c r="BE700" s="10"/>
      <c r="BF700" s="10"/>
      <c r="BH700" s="10"/>
      <c r="BI700" s="10"/>
    </row>
    <row r="701" spans="33:61" x14ac:dyDescent="0.2">
      <c r="AG701" s="11"/>
      <c r="AH701" s="11"/>
      <c r="AI701" s="11"/>
      <c r="AJ701" s="11"/>
      <c r="AK701" s="10"/>
      <c r="AL701" s="10"/>
      <c r="AM701" s="10"/>
      <c r="AN701" s="10"/>
      <c r="AO701" s="10"/>
      <c r="AP701" s="10"/>
      <c r="AQ701" s="10"/>
      <c r="AR701" s="10"/>
      <c r="AS701" s="10"/>
      <c r="AT701" s="10"/>
      <c r="AU701" s="10"/>
      <c r="AV701" s="10"/>
      <c r="AW701" s="10"/>
      <c r="AX701" s="10"/>
      <c r="BA701" s="10"/>
      <c r="BB701" s="10"/>
      <c r="BD701" s="11"/>
      <c r="BE701" s="10"/>
      <c r="BF701" s="10"/>
      <c r="BH701" s="10"/>
      <c r="BI701" s="10"/>
    </row>
    <row r="702" spans="33:61" x14ac:dyDescent="0.2">
      <c r="AG702" s="11"/>
      <c r="AH702" s="11"/>
      <c r="AI702" s="11"/>
      <c r="AJ702" s="11"/>
      <c r="AK702" s="10"/>
      <c r="AL702" s="10"/>
      <c r="AM702" s="10"/>
      <c r="AN702" s="10"/>
      <c r="AO702" s="10"/>
      <c r="AP702" s="10"/>
      <c r="AQ702" s="10"/>
      <c r="AR702" s="10"/>
      <c r="AS702" s="10"/>
      <c r="AT702" s="10"/>
      <c r="AU702" s="10"/>
      <c r="AV702" s="10"/>
      <c r="AW702" s="10"/>
      <c r="AX702" s="10"/>
      <c r="BA702" s="10"/>
      <c r="BB702" s="10"/>
      <c r="BD702" s="11"/>
      <c r="BE702" s="10"/>
      <c r="BF702" s="10"/>
      <c r="BH702" s="10"/>
      <c r="BI702" s="10"/>
    </row>
    <row r="703" spans="33:61" x14ac:dyDescent="0.2">
      <c r="AG703" s="11"/>
      <c r="AH703" s="11"/>
      <c r="AI703" s="11"/>
      <c r="AJ703" s="11"/>
      <c r="AK703" s="10"/>
      <c r="AL703" s="10"/>
      <c r="AM703" s="10"/>
      <c r="AN703" s="10"/>
      <c r="AO703" s="10"/>
      <c r="AP703" s="10"/>
      <c r="AQ703" s="10"/>
      <c r="AR703" s="10"/>
      <c r="AS703" s="10"/>
      <c r="AT703" s="10"/>
      <c r="AU703" s="10"/>
      <c r="AV703" s="10"/>
      <c r="AW703" s="10"/>
      <c r="AX703" s="10"/>
      <c r="BA703" s="10"/>
      <c r="BB703" s="10"/>
      <c r="BD703" s="11"/>
      <c r="BE703" s="10"/>
      <c r="BF703" s="10"/>
      <c r="BH703" s="10"/>
      <c r="BI703" s="10"/>
    </row>
    <row r="704" spans="33:61" x14ac:dyDescent="0.2">
      <c r="AG704" s="11"/>
      <c r="AH704" s="11"/>
      <c r="AI704" s="11"/>
      <c r="AJ704" s="11"/>
      <c r="AK704" s="10"/>
      <c r="AL704" s="10"/>
      <c r="AM704" s="10"/>
      <c r="AN704" s="10"/>
      <c r="AO704" s="10"/>
      <c r="AP704" s="10"/>
      <c r="AQ704" s="10"/>
      <c r="AR704" s="10"/>
      <c r="AS704" s="10"/>
      <c r="AT704" s="10"/>
      <c r="AU704" s="10"/>
      <c r="AV704" s="10"/>
      <c r="AW704" s="10"/>
      <c r="AX704" s="10"/>
      <c r="BA704" s="10"/>
      <c r="BB704" s="10"/>
      <c r="BD704" s="11"/>
      <c r="BE704" s="10"/>
      <c r="BF704" s="10"/>
      <c r="BH704" s="10"/>
      <c r="BI704" s="10"/>
    </row>
    <row r="705" spans="33:61" x14ac:dyDescent="0.2">
      <c r="AG705" s="11"/>
      <c r="AH705" s="11"/>
      <c r="AI705" s="11"/>
      <c r="AJ705" s="11"/>
      <c r="AK705" s="10"/>
      <c r="AL705" s="10"/>
      <c r="AM705" s="10"/>
      <c r="AN705" s="10"/>
      <c r="AO705" s="10"/>
      <c r="AP705" s="10"/>
      <c r="AQ705" s="10"/>
      <c r="AR705" s="10"/>
      <c r="AS705" s="10"/>
      <c r="AT705" s="10"/>
      <c r="AU705" s="10"/>
      <c r="AV705" s="10"/>
      <c r="AW705" s="10"/>
      <c r="AX705" s="10"/>
      <c r="BA705" s="10"/>
      <c r="BB705" s="10"/>
      <c r="BD705" s="11"/>
      <c r="BE705" s="10"/>
      <c r="BF705" s="10"/>
      <c r="BH705" s="10"/>
      <c r="BI705" s="10"/>
    </row>
    <row r="706" spans="33:61" x14ac:dyDescent="0.2">
      <c r="AG706" s="11"/>
      <c r="AH706" s="11"/>
      <c r="AI706" s="11"/>
      <c r="AJ706" s="11"/>
      <c r="AK706" s="10"/>
      <c r="AL706" s="10"/>
      <c r="AM706" s="10"/>
      <c r="AN706" s="10"/>
      <c r="AO706" s="10"/>
      <c r="AP706" s="10"/>
      <c r="AQ706" s="10"/>
      <c r="AR706" s="10"/>
      <c r="AS706" s="10"/>
      <c r="AT706" s="10"/>
      <c r="AU706" s="10"/>
      <c r="AV706" s="10"/>
      <c r="AW706" s="10"/>
      <c r="AX706" s="10"/>
      <c r="BA706" s="10"/>
      <c r="BB706" s="10"/>
      <c r="BD706" s="11"/>
      <c r="BE706" s="10"/>
      <c r="BF706" s="10"/>
      <c r="BH706" s="10"/>
      <c r="BI706" s="10"/>
    </row>
    <row r="707" spans="33:61" x14ac:dyDescent="0.2">
      <c r="AG707" s="11"/>
      <c r="AH707" s="11"/>
      <c r="AI707" s="11"/>
      <c r="AJ707" s="11"/>
      <c r="AK707" s="10"/>
      <c r="AL707" s="10"/>
      <c r="AM707" s="10"/>
      <c r="AN707" s="10"/>
      <c r="AO707" s="10"/>
      <c r="AP707" s="10"/>
      <c r="AQ707" s="10"/>
      <c r="AR707" s="10"/>
      <c r="AS707" s="10"/>
      <c r="AT707" s="10"/>
      <c r="AU707" s="10"/>
      <c r="AV707" s="10"/>
      <c r="AW707" s="10"/>
      <c r="AX707" s="10"/>
      <c r="BA707" s="10"/>
      <c r="BB707" s="10"/>
      <c r="BD707" s="11"/>
      <c r="BE707" s="10"/>
      <c r="BF707" s="10"/>
      <c r="BH707" s="10"/>
      <c r="BI707" s="10"/>
    </row>
    <row r="708" spans="33:61" x14ac:dyDescent="0.2">
      <c r="AG708" s="11"/>
      <c r="AH708" s="11"/>
      <c r="AI708" s="11"/>
      <c r="AJ708" s="11"/>
      <c r="AK708" s="10"/>
      <c r="AL708" s="10"/>
      <c r="AM708" s="10"/>
      <c r="AN708" s="10"/>
      <c r="AO708" s="10"/>
      <c r="AP708" s="10"/>
      <c r="AQ708" s="10"/>
      <c r="AR708" s="10"/>
      <c r="AS708" s="10"/>
      <c r="AT708" s="10"/>
      <c r="AU708" s="10"/>
      <c r="AV708" s="10"/>
      <c r="AW708" s="10"/>
      <c r="AX708" s="10"/>
      <c r="BA708" s="10"/>
      <c r="BB708" s="10"/>
      <c r="BD708" s="11"/>
      <c r="BE708" s="10"/>
      <c r="BF708" s="10"/>
      <c r="BH708" s="10"/>
      <c r="BI708" s="10"/>
    </row>
    <row r="709" spans="33:61" x14ac:dyDescent="0.2">
      <c r="AG709" s="11"/>
      <c r="AH709" s="11"/>
      <c r="AI709" s="11"/>
      <c r="AJ709" s="11"/>
      <c r="AK709" s="10"/>
      <c r="AL709" s="10"/>
      <c r="AM709" s="10"/>
      <c r="AN709" s="10"/>
      <c r="AO709" s="10"/>
      <c r="AP709" s="10"/>
      <c r="AQ709" s="10"/>
      <c r="AR709" s="10"/>
      <c r="AS709" s="10"/>
      <c r="AT709" s="10"/>
      <c r="AU709" s="10"/>
      <c r="AV709" s="10"/>
      <c r="AW709" s="10"/>
      <c r="AX709" s="10"/>
      <c r="BA709" s="10"/>
      <c r="BB709" s="10"/>
      <c r="BD709" s="11"/>
      <c r="BE709" s="10"/>
      <c r="BF709" s="10"/>
      <c r="BH709" s="10"/>
      <c r="BI709" s="10"/>
    </row>
    <row r="710" spans="33:61" x14ac:dyDescent="0.2">
      <c r="AG710" s="11"/>
      <c r="AH710" s="11"/>
      <c r="AI710" s="11"/>
      <c r="AJ710" s="11"/>
      <c r="AK710" s="10"/>
      <c r="AL710" s="10"/>
      <c r="AM710" s="10"/>
      <c r="AN710" s="10"/>
      <c r="AO710" s="10"/>
      <c r="AP710" s="10"/>
      <c r="AQ710" s="10"/>
      <c r="AR710" s="10"/>
      <c r="AS710" s="10"/>
      <c r="AT710" s="10"/>
      <c r="AU710" s="10"/>
      <c r="AV710" s="10"/>
      <c r="AW710" s="10"/>
      <c r="AX710" s="10"/>
      <c r="BA710" s="10"/>
      <c r="BB710" s="10"/>
      <c r="BD710" s="11"/>
      <c r="BE710" s="10"/>
      <c r="BF710" s="10"/>
      <c r="BH710" s="10"/>
      <c r="BI710" s="10"/>
    </row>
    <row r="711" spans="33:61" x14ac:dyDescent="0.2">
      <c r="AG711" s="11"/>
      <c r="AH711" s="11"/>
      <c r="AI711" s="11"/>
      <c r="AJ711" s="11"/>
      <c r="AK711" s="10"/>
      <c r="AL711" s="10"/>
      <c r="AM711" s="10"/>
      <c r="AN711" s="10"/>
      <c r="AO711" s="10"/>
      <c r="AP711" s="10"/>
      <c r="AQ711" s="10"/>
      <c r="AR711" s="10"/>
      <c r="AS711" s="10"/>
      <c r="AT711" s="10"/>
      <c r="AU711" s="10"/>
      <c r="AV711" s="10"/>
      <c r="AW711" s="10"/>
      <c r="AX711" s="10"/>
      <c r="BA711" s="10"/>
      <c r="BB711" s="10"/>
      <c r="BD711" s="11"/>
      <c r="BE711" s="10"/>
      <c r="BF711" s="10"/>
      <c r="BH711" s="10"/>
      <c r="BI711" s="10"/>
    </row>
    <row r="712" spans="33:61" x14ac:dyDescent="0.2">
      <c r="AG712" s="11"/>
      <c r="AH712" s="11"/>
      <c r="AI712" s="11"/>
      <c r="AJ712" s="11"/>
      <c r="AK712" s="10"/>
      <c r="AL712" s="10"/>
      <c r="AM712" s="10"/>
      <c r="AN712" s="10"/>
      <c r="AO712" s="10"/>
      <c r="AP712" s="10"/>
      <c r="AQ712" s="10"/>
      <c r="AR712" s="10"/>
      <c r="AS712" s="10"/>
      <c r="AT712" s="10"/>
      <c r="AU712" s="10"/>
      <c r="AV712" s="10"/>
      <c r="AW712" s="10"/>
      <c r="AX712" s="10"/>
      <c r="BA712" s="10"/>
      <c r="BB712" s="10"/>
      <c r="BD712" s="11"/>
      <c r="BE712" s="10"/>
      <c r="BF712" s="10"/>
      <c r="BH712" s="10"/>
      <c r="BI712" s="10"/>
    </row>
    <row r="713" spans="33:61" x14ac:dyDescent="0.2">
      <c r="AG713" s="11"/>
      <c r="AH713" s="11"/>
      <c r="AI713" s="11"/>
      <c r="AJ713" s="11"/>
      <c r="AK713" s="10"/>
      <c r="AL713" s="10"/>
      <c r="AM713" s="10"/>
      <c r="AN713" s="10"/>
      <c r="AO713" s="10"/>
      <c r="AP713" s="10"/>
      <c r="AQ713" s="10"/>
      <c r="AR713" s="10"/>
      <c r="AS713" s="10"/>
      <c r="AT713" s="10"/>
      <c r="AU713" s="10"/>
      <c r="AV713" s="10"/>
      <c r="AW713" s="10"/>
      <c r="AX713" s="10"/>
      <c r="BA713" s="10"/>
      <c r="BB713" s="10"/>
      <c r="BD713" s="11"/>
      <c r="BE713" s="10"/>
      <c r="BF713" s="10"/>
      <c r="BH713" s="10"/>
      <c r="BI713" s="10"/>
    </row>
    <row r="714" spans="33:61" x14ac:dyDescent="0.2">
      <c r="AG714" s="11"/>
      <c r="AH714" s="11"/>
      <c r="AI714" s="11"/>
      <c r="AJ714" s="11"/>
      <c r="AK714" s="10"/>
      <c r="AL714" s="10"/>
      <c r="AM714" s="10"/>
      <c r="AN714" s="10"/>
      <c r="AO714" s="10"/>
      <c r="AP714" s="10"/>
      <c r="AQ714" s="10"/>
      <c r="AR714" s="10"/>
      <c r="AS714" s="10"/>
      <c r="AT714" s="10"/>
      <c r="AU714" s="10"/>
      <c r="AV714" s="10"/>
      <c r="AW714" s="10"/>
      <c r="AX714" s="10"/>
      <c r="BA714" s="10"/>
      <c r="BB714" s="10"/>
      <c r="BD714" s="11"/>
      <c r="BE714" s="10"/>
      <c r="BF714" s="10"/>
      <c r="BH714" s="10"/>
      <c r="BI714" s="10"/>
    </row>
    <row r="715" spans="33:61" x14ac:dyDescent="0.2">
      <c r="AG715" s="11"/>
      <c r="AH715" s="11"/>
      <c r="AI715" s="11"/>
      <c r="AJ715" s="11"/>
      <c r="AK715" s="10"/>
      <c r="AL715" s="10"/>
      <c r="AM715" s="10"/>
      <c r="AN715" s="10"/>
      <c r="AO715" s="10"/>
      <c r="AP715" s="10"/>
      <c r="AQ715" s="10"/>
      <c r="AR715" s="10"/>
      <c r="AS715" s="10"/>
      <c r="AT715" s="10"/>
      <c r="AU715" s="10"/>
      <c r="AV715" s="10"/>
      <c r="AW715" s="10"/>
      <c r="AX715" s="10"/>
      <c r="BA715" s="10"/>
      <c r="BB715" s="10"/>
      <c r="BD715" s="11"/>
      <c r="BE715" s="10"/>
      <c r="BF715" s="10"/>
      <c r="BH715" s="10"/>
      <c r="BI715" s="10"/>
    </row>
    <row r="716" spans="33:61" x14ac:dyDescent="0.2">
      <c r="AG716" s="11"/>
      <c r="AH716" s="11"/>
      <c r="AI716" s="11"/>
      <c r="AJ716" s="11"/>
      <c r="AK716" s="10"/>
      <c r="AL716" s="10"/>
      <c r="AM716" s="10"/>
      <c r="AN716" s="10"/>
      <c r="AO716" s="10"/>
      <c r="AP716" s="10"/>
      <c r="AQ716" s="10"/>
      <c r="AR716" s="10"/>
      <c r="AS716" s="10"/>
      <c r="AT716" s="10"/>
      <c r="AU716" s="10"/>
      <c r="AV716" s="10"/>
      <c r="AW716" s="10"/>
      <c r="AX716" s="10"/>
      <c r="BA716" s="10"/>
      <c r="BB716" s="10"/>
      <c r="BD716" s="11"/>
      <c r="BE716" s="10"/>
      <c r="BF716" s="10"/>
      <c r="BH716" s="10"/>
      <c r="BI716" s="10"/>
    </row>
    <row r="717" spans="33:61" x14ac:dyDescent="0.2">
      <c r="AG717" s="11"/>
      <c r="AH717" s="11"/>
      <c r="AI717" s="11"/>
      <c r="AJ717" s="11"/>
      <c r="AK717" s="10"/>
      <c r="AL717" s="10"/>
      <c r="AM717" s="10"/>
      <c r="AN717" s="10"/>
      <c r="AO717" s="10"/>
      <c r="AP717" s="10"/>
      <c r="AQ717" s="10"/>
      <c r="AR717" s="10"/>
      <c r="AS717" s="10"/>
      <c r="AT717" s="10"/>
      <c r="AU717" s="10"/>
      <c r="AV717" s="10"/>
      <c r="AW717" s="10"/>
      <c r="AX717" s="10"/>
      <c r="BA717" s="10"/>
      <c r="BB717" s="10"/>
      <c r="BD717" s="11"/>
      <c r="BE717" s="10"/>
      <c r="BF717" s="10"/>
      <c r="BH717" s="10"/>
      <c r="BI717" s="10"/>
    </row>
    <row r="718" spans="33:61" x14ac:dyDescent="0.2">
      <c r="AG718" s="11"/>
      <c r="AH718" s="11"/>
      <c r="AI718" s="11"/>
      <c r="AJ718" s="11"/>
      <c r="AK718" s="10"/>
      <c r="AL718" s="10"/>
      <c r="AM718" s="10"/>
      <c r="AN718" s="10"/>
      <c r="AO718" s="10"/>
      <c r="AP718" s="10"/>
      <c r="AQ718" s="10"/>
      <c r="AR718" s="10"/>
      <c r="AS718" s="10"/>
      <c r="AT718" s="10"/>
      <c r="AU718" s="10"/>
      <c r="AV718" s="10"/>
      <c r="AW718" s="10"/>
      <c r="AX718" s="10"/>
      <c r="BA718" s="10"/>
      <c r="BB718" s="10"/>
      <c r="BD718" s="11"/>
      <c r="BE718" s="10"/>
      <c r="BF718" s="10"/>
      <c r="BH718" s="10"/>
      <c r="BI718" s="10"/>
    </row>
    <row r="719" spans="33:61" x14ac:dyDescent="0.2">
      <c r="AG719" s="11"/>
      <c r="AH719" s="11"/>
      <c r="AI719" s="11"/>
      <c r="AJ719" s="11"/>
      <c r="AK719" s="10"/>
      <c r="AL719" s="10"/>
      <c r="AM719" s="10"/>
      <c r="AN719" s="10"/>
      <c r="AO719" s="10"/>
      <c r="AP719" s="10"/>
      <c r="AQ719" s="10"/>
      <c r="AR719" s="10"/>
      <c r="AS719" s="10"/>
      <c r="AT719" s="10"/>
      <c r="AU719" s="10"/>
      <c r="AV719" s="10"/>
      <c r="AW719" s="10"/>
      <c r="AX719" s="10"/>
      <c r="BA719" s="10"/>
      <c r="BB719" s="10"/>
      <c r="BD719" s="11"/>
      <c r="BE719" s="10"/>
      <c r="BF719" s="10"/>
      <c r="BH719" s="10"/>
      <c r="BI719" s="10"/>
    </row>
    <row r="720" spans="33:61" x14ac:dyDescent="0.2">
      <c r="AG720" s="11"/>
      <c r="AH720" s="11"/>
      <c r="AI720" s="11"/>
      <c r="AJ720" s="11"/>
      <c r="AK720" s="10"/>
      <c r="AL720" s="10"/>
      <c r="AM720" s="10"/>
      <c r="AN720" s="10"/>
      <c r="AO720" s="10"/>
      <c r="AP720" s="10"/>
      <c r="AQ720" s="10"/>
      <c r="AR720" s="10"/>
      <c r="AS720" s="10"/>
      <c r="AT720" s="10"/>
      <c r="AU720" s="10"/>
      <c r="AV720" s="10"/>
      <c r="AW720" s="10"/>
      <c r="AX720" s="10"/>
      <c r="BA720" s="10"/>
      <c r="BB720" s="10"/>
      <c r="BD720" s="11"/>
      <c r="BE720" s="10"/>
      <c r="BF720" s="10"/>
      <c r="BH720" s="10"/>
      <c r="BI720" s="10"/>
    </row>
    <row r="721" spans="33:61" x14ac:dyDescent="0.2">
      <c r="AG721" s="11"/>
      <c r="AH721" s="11"/>
      <c r="AI721" s="11"/>
      <c r="AJ721" s="11"/>
      <c r="AK721" s="10"/>
      <c r="AL721" s="10"/>
      <c r="AM721" s="10"/>
      <c r="AN721" s="10"/>
      <c r="AO721" s="10"/>
      <c r="AP721" s="10"/>
      <c r="AQ721" s="10"/>
      <c r="AR721" s="10"/>
      <c r="AS721" s="10"/>
      <c r="AT721" s="10"/>
      <c r="AU721" s="10"/>
      <c r="AV721" s="10"/>
      <c r="AW721" s="10"/>
      <c r="AX721" s="10"/>
      <c r="BA721" s="10"/>
      <c r="BB721" s="10"/>
      <c r="BD721" s="11"/>
      <c r="BE721" s="10"/>
      <c r="BF721" s="10"/>
      <c r="BH721" s="10"/>
      <c r="BI721" s="10"/>
    </row>
    <row r="722" spans="33:61" x14ac:dyDescent="0.2">
      <c r="AG722" s="11"/>
      <c r="AH722" s="11"/>
      <c r="AI722" s="11"/>
      <c r="AJ722" s="11"/>
      <c r="AK722" s="10"/>
      <c r="AL722" s="10"/>
      <c r="AM722" s="10"/>
      <c r="AN722" s="10"/>
      <c r="AO722" s="10"/>
      <c r="AP722" s="10"/>
      <c r="AQ722" s="10"/>
      <c r="AR722" s="10"/>
      <c r="AS722" s="10"/>
      <c r="AT722" s="10"/>
      <c r="AU722" s="10"/>
      <c r="AV722" s="10"/>
      <c r="AW722" s="10"/>
      <c r="AX722" s="10"/>
      <c r="BA722" s="10"/>
      <c r="BB722" s="10"/>
      <c r="BD722" s="11"/>
      <c r="BE722" s="10"/>
      <c r="BF722" s="10"/>
      <c r="BH722" s="10"/>
      <c r="BI722" s="10"/>
    </row>
    <row r="723" spans="33:61" x14ac:dyDescent="0.2">
      <c r="AG723" s="11"/>
      <c r="AH723" s="11"/>
      <c r="AI723" s="11"/>
      <c r="AJ723" s="11"/>
      <c r="AK723" s="10"/>
      <c r="AL723" s="10"/>
      <c r="AM723" s="10"/>
      <c r="AN723" s="10"/>
      <c r="AO723" s="10"/>
      <c r="AP723" s="10"/>
      <c r="AQ723" s="10"/>
      <c r="AR723" s="10"/>
      <c r="AS723" s="10"/>
      <c r="AT723" s="10"/>
      <c r="AU723" s="10"/>
      <c r="AV723" s="10"/>
      <c r="AW723" s="10"/>
      <c r="AX723" s="10"/>
      <c r="BA723" s="10"/>
      <c r="BB723" s="10"/>
      <c r="BD723" s="11"/>
      <c r="BE723" s="10"/>
      <c r="BF723" s="10"/>
      <c r="BH723" s="10"/>
      <c r="BI723" s="10"/>
    </row>
    <row r="724" spans="33:61" x14ac:dyDescent="0.2">
      <c r="AG724" s="11"/>
      <c r="AH724" s="11"/>
      <c r="AI724" s="11"/>
      <c r="AJ724" s="11"/>
      <c r="AK724" s="10"/>
      <c r="AL724" s="10"/>
      <c r="AM724" s="10"/>
      <c r="AN724" s="10"/>
      <c r="AO724" s="10"/>
      <c r="AP724" s="10"/>
      <c r="AQ724" s="10"/>
      <c r="AR724" s="10"/>
      <c r="AS724" s="10"/>
      <c r="AT724" s="10"/>
      <c r="AU724" s="10"/>
      <c r="AV724" s="10"/>
      <c r="AW724" s="10"/>
      <c r="AX724" s="10"/>
      <c r="BA724" s="10"/>
      <c r="BB724" s="10"/>
      <c r="BD724" s="11"/>
      <c r="BE724" s="10"/>
      <c r="BF724" s="10"/>
      <c r="BH724" s="10"/>
      <c r="BI724" s="10"/>
    </row>
    <row r="725" spans="33:61" x14ac:dyDescent="0.2">
      <c r="AG725" s="11"/>
      <c r="AH725" s="11"/>
      <c r="AI725" s="11"/>
      <c r="AJ725" s="11"/>
      <c r="AK725" s="10"/>
      <c r="AL725" s="10"/>
      <c r="AM725" s="10"/>
      <c r="AN725" s="10"/>
      <c r="AO725" s="10"/>
      <c r="AP725" s="10"/>
      <c r="AQ725" s="10"/>
      <c r="AR725" s="10"/>
      <c r="AS725" s="10"/>
      <c r="AT725" s="10"/>
      <c r="AU725" s="10"/>
      <c r="AV725" s="10"/>
      <c r="AW725" s="10"/>
      <c r="AX725" s="10"/>
      <c r="BA725" s="10"/>
      <c r="BB725" s="10"/>
      <c r="BD725" s="11"/>
      <c r="BE725" s="10"/>
      <c r="BF725" s="10"/>
      <c r="BH725" s="10"/>
      <c r="BI725" s="10"/>
    </row>
    <row r="726" spans="33:61" x14ac:dyDescent="0.2">
      <c r="AG726" s="11"/>
      <c r="AH726" s="11"/>
      <c r="AI726" s="11"/>
      <c r="AJ726" s="11"/>
      <c r="AK726" s="10"/>
      <c r="AL726" s="10"/>
      <c r="AM726" s="10"/>
      <c r="AN726" s="10"/>
      <c r="AO726" s="10"/>
      <c r="AP726" s="10"/>
      <c r="AQ726" s="10"/>
      <c r="AR726" s="10"/>
      <c r="AS726" s="10"/>
      <c r="AT726" s="10"/>
      <c r="AU726" s="10"/>
      <c r="AV726" s="10"/>
      <c r="AW726" s="10"/>
      <c r="AX726" s="10"/>
      <c r="BA726" s="10"/>
      <c r="BB726" s="10"/>
      <c r="BD726" s="11"/>
      <c r="BE726" s="10"/>
      <c r="BF726" s="10"/>
      <c r="BH726" s="10"/>
      <c r="BI726" s="10"/>
    </row>
    <row r="727" spans="33:61" x14ac:dyDescent="0.2">
      <c r="AG727" s="11"/>
      <c r="AH727" s="11"/>
      <c r="AI727" s="11"/>
      <c r="AJ727" s="11"/>
      <c r="AK727" s="10"/>
      <c r="AL727" s="10"/>
      <c r="AM727" s="10"/>
      <c r="AN727" s="10"/>
      <c r="AO727" s="10"/>
      <c r="AP727" s="10"/>
      <c r="AQ727" s="10"/>
      <c r="AR727" s="10"/>
      <c r="AS727" s="10"/>
      <c r="AT727" s="10"/>
      <c r="AU727" s="10"/>
      <c r="AV727" s="10"/>
      <c r="AW727" s="10"/>
      <c r="AX727" s="10"/>
      <c r="BA727" s="10"/>
      <c r="BB727" s="10"/>
      <c r="BD727" s="11"/>
      <c r="BE727" s="10"/>
      <c r="BF727" s="10"/>
      <c r="BH727" s="10"/>
      <c r="BI727" s="10"/>
    </row>
    <row r="728" spans="33:61" x14ac:dyDescent="0.2">
      <c r="AG728" s="11"/>
      <c r="AH728" s="11"/>
      <c r="AI728" s="11"/>
      <c r="AJ728" s="11"/>
      <c r="AK728" s="10"/>
      <c r="AL728" s="10"/>
      <c r="AM728" s="10"/>
      <c r="AN728" s="10"/>
      <c r="AO728" s="10"/>
      <c r="AP728" s="10"/>
      <c r="AQ728" s="10"/>
      <c r="AR728" s="10"/>
      <c r="AS728" s="10"/>
      <c r="AT728" s="10"/>
      <c r="AU728" s="10"/>
      <c r="AV728" s="10"/>
      <c r="AW728" s="10"/>
      <c r="AX728" s="10"/>
      <c r="BA728" s="10"/>
      <c r="BB728" s="10"/>
      <c r="BD728" s="11"/>
      <c r="BE728" s="10"/>
      <c r="BF728" s="10"/>
      <c r="BH728" s="10"/>
      <c r="BI728" s="10"/>
    </row>
    <row r="729" spans="33:61" x14ac:dyDescent="0.2">
      <c r="AG729" s="11"/>
      <c r="AH729" s="11"/>
      <c r="AI729" s="11"/>
      <c r="AJ729" s="11"/>
      <c r="AK729" s="10"/>
      <c r="AL729" s="10"/>
      <c r="AM729" s="10"/>
      <c r="AN729" s="10"/>
      <c r="AO729" s="10"/>
      <c r="AP729" s="10"/>
      <c r="AQ729" s="10"/>
      <c r="AR729" s="10"/>
      <c r="AS729" s="10"/>
      <c r="AT729" s="10"/>
      <c r="AU729" s="10"/>
      <c r="AV729" s="10"/>
      <c r="AW729" s="10"/>
      <c r="AX729" s="10"/>
      <c r="BA729" s="10"/>
      <c r="BB729" s="10"/>
      <c r="BD729" s="11"/>
      <c r="BE729" s="10"/>
      <c r="BF729" s="10"/>
      <c r="BH729" s="10"/>
      <c r="BI729" s="10"/>
    </row>
    <row r="730" spans="33:61" x14ac:dyDescent="0.2">
      <c r="AG730" s="11"/>
      <c r="AH730" s="11"/>
      <c r="AI730" s="11"/>
      <c r="AJ730" s="11"/>
      <c r="AK730" s="10"/>
      <c r="AL730" s="10"/>
      <c r="AM730" s="10"/>
      <c r="AN730" s="10"/>
      <c r="AO730" s="10"/>
      <c r="AP730" s="10"/>
      <c r="AQ730" s="10"/>
      <c r="AR730" s="10"/>
      <c r="AS730" s="10"/>
      <c r="AT730" s="10"/>
      <c r="AU730" s="10"/>
      <c r="AV730" s="10"/>
      <c r="AW730" s="10"/>
      <c r="AX730" s="10"/>
      <c r="BA730" s="10"/>
      <c r="BB730" s="10"/>
      <c r="BD730" s="11"/>
      <c r="BE730" s="10"/>
      <c r="BF730" s="10"/>
      <c r="BH730" s="10"/>
      <c r="BI730" s="10"/>
    </row>
    <row r="731" spans="33:61" x14ac:dyDescent="0.2">
      <c r="AG731" s="11"/>
      <c r="AH731" s="11"/>
      <c r="AI731" s="11"/>
      <c r="AJ731" s="11"/>
      <c r="AK731" s="10"/>
      <c r="AL731" s="10"/>
      <c r="AM731" s="10"/>
      <c r="AN731" s="10"/>
      <c r="AO731" s="10"/>
      <c r="AP731" s="10"/>
      <c r="AQ731" s="10"/>
      <c r="AR731" s="10"/>
      <c r="AS731" s="10"/>
      <c r="AT731" s="10"/>
      <c r="AU731" s="10"/>
      <c r="AV731" s="10"/>
      <c r="AW731" s="10"/>
      <c r="AX731" s="10"/>
      <c r="BA731" s="10"/>
      <c r="BB731" s="10"/>
      <c r="BD731" s="11"/>
      <c r="BE731" s="10"/>
      <c r="BF731" s="10"/>
      <c r="BH731" s="10"/>
      <c r="BI731" s="10"/>
    </row>
    <row r="732" spans="33:61" x14ac:dyDescent="0.2">
      <c r="AG732" s="11"/>
      <c r="AH732" s="11"/>
      <c r="AI732" s="11"/>
      <c r="AJ732" s="11"/>
      <c r="AK732" s="10"/>
      <c r="AL732" s="10"/>
      <c r="AM732" s="10"/>
      <c r="AN732" s="10"/>
      <c r="AO732" s="10"/>
      <c r="AP732" s="10"/>
      <c r="AQ732" s="10"/>
      <c r="AR732" s="10"/>
      <c r="AS732" s="10"/>
      <c r="AT732" s="10"/>
      <c r="AU732" s="10"/>
      <c r="AV732" s="10"/>
      <c r="AW732" s="10"/>
      <c r="AX732" s="10"/>
      <c r="BA732" s="10"/>
      <c r="BB732" s="10"/>
      <c r="BD732" s="11"/>
      <c r="BE732" s="10"/>
      <c r="BF732" s="10"/>
      <c r="BH732" s="10"/>
      <c r="BI732" s="10"/>
    </row>
    <row r="733" spans="33:61" x14ac:dyDescent="0.2">
      <c r="AG733" s="11"/>
      <c r="AH733" s="11"/>
      <c r="AI733" s="11"/>
      <c r="AJ733" s="11"/>
      <c r="AK733" s="10"/>
      <c r="AL733" s="10"/>
      <c r="AM733" s="10"/>
      <c r="AN733" s="10"/>
      <c r="AO733" s="10"/>
      <c r="AP733" s="10"/>
      <c r="AQ733" s="10"/>
      <c r="AR733" s="10"/>
      <c r="AS733" s="10"/>
      <c r="AT733" s="10"/>
      <c r="AU733" s="10"/>
      <c r="AV733" s="10"/>
      <c r="AW733" s="10"/>
      <c r="AX733" s="10"/>
      <c r="BA733" s="10"/>
      <c r="BB733" s="10"/>
      <c r="BD733" s="11"/>
      <c r="BE733" s="10"/>
      <c r="BF733" s="10"/>
      <c r="BH733" s="10"/>
      <c r="BI733" s="10"/>
    </row>
    <row r="734" spans="33:61" x14ac:dyDescent="0.2">
      <c r="AG734" s="11"/>
      <c r="AH734" s="11"/>
      <c r="AI734" s="11"/>
      <c r="AJ734" s="11"/>
      <c r="AK734" s="10"/>
      <c r="AL734" s="10"/>
      <c r="AM734" s="10"/>
      <c r="AN734" s="10"/>
      <c r="AO734" s="10"/>
      <c r="AP734" s="10"/>
      <c r="AQ734" s="10"/>
      <c r="AR734" s="10"/>
      <c r="AS734" s="10"/>
      <c r="AT734" s="10"/>
      <c r="AU734" s="10"/>
      <c r="AV734" s="10"/>
      <c r="AW734" s="10"/>
      <c r="AX734" s="10"/>
      <c r="BA734" s="10"/>
      <c r="BB734" s="10"/>
      <c r="BD734" s="11"/>
      <c r="BE734" s="10"/>
      <c r="BF734" s="10"/>
      <c r="BH734" s="10"/>
      <c r="BI734" s="10"/>
    </row>
    <row r="735" spans="33:61" x14ac:dyDescent="0.2">
      <c r="AG735" s="11"/>
      <c r="AH735" s="11"/>
      <c r="AI735" s="11"/>
      <c r="AJ735" s="11"/>
      <c r="AK735" s="10"/>
      <c r="AL735" s="10"/>
      <c r="AM735" s="10"/>
      <c r="AN735" s="10"/>
      <c r="AO735" s="10"/>
      <c r="AP735" s="10"/>
      <c r="AQ735" s="10"/>
      <c r="AR735" s="10"/>
      <c r="AS735" s="10"/>
      <c r="AT735" s="10"/>
      <c r="AU735" s="10"/>
      <c r="AV735" s="10"/>
      <c r="AW735" s="10"/>
      <c r="AX735" s="10"/>
      <c r="BA735" s="10"/>
      <c r="BB735" s="10"/>
      <c r="BD735" s="11"/>
      <c r="BE735" s="10"/>
      <c r="BF735" s="10"/>
      <c r="BH735" s="10"/>
      <c r="BI735" s="10"/>
    </row>
    <row r="736" spans="33:61" x14ac:dyDescent="0.2">
      <c r="AG736" s="11"/>
      <c r="AH736" s="11"/>
      <c r="AI736" s="11"/>
      <c r="AJ736" s="11"/>
      <c r="AK736" s="10"/>
      <c r="AL736" s="10"/>
      <c r="AM736" s="10"/>
      <c r="AN736" s="10"/>
      <c r="AO736" s="10"/>
      <c r="AP736" s="10"/>
      <c r="AQ736" s="10"/>
      <c r="AR736" s="10"/>
      <c r="AS736" s="10"/>
      <c r="AT736" s="10"/>
      <c r="AU736" s="10"/>
      <c r="AV736" s="10"/>
      <c r="AW736" s="10"/>
      <c r="AX736" s="10"/>
      <c r="BA736" s="10"/>
      <c r="BB736" s="10"/>
      <c r="BD736" s="11"/>
      <c r="BE736" s="10"/>
      <c r="BF736" s="10"/>
      <c r="BH736" s="10"/>
      <c r="BI736" s="10"/>
    </row>
    <row r="737" spans="33:61" x14ac:dyDescent="0.2">
      <c r="AG737" s="11"/>
      <c r="AH737" s="11"/>
      <c r="AI737" s="11"/>
      <c r="AJ737" s="11"/>
      <c r="AK737" s="10"/>
      <c r="AL737" s="10"/>
      <c r="AM737" s="10"/>
      <c r="AN737" s="10"/>
      <c r="AO737" s="10"/>
      <c r="AP737" s="10"/>
      <c r="AQ737" s="10"/>
      <c r="AR737" s="10"/>
      <c r="AS737" s="10"/>
      <c r="AT737" s="10"/>
      <c r="AU737" s="10"/>
      <c r="AV737" s="10"/>
      <c r="AW737" s="10"/>
      <c r="AX737" s="10"/>
      <c r="BA737" s="10"/>
      <c r="BB737" s="10"/>
      <c r="BD737" s="11"/>
      <c r="BE737" s="10"/>
      <c r="BF737" s="10"/>
      <c r="BH737" s="10"/>
      <c r="BI737" s="10"/>
    </row>
    <row r="738" spans="33:61" x14ac:dyDescent="0.2">
      <c r="AG738" s="11"/>
      <c r="AH738" s="11"/>
      <c r="AI738" s="11"/>
      <c r="AJ738" s="11"/>
      <c r="AK738" s="10"/>
      <c r="AL738" s="10"/>
      <c r="AM738" s="10"/>
      <c r="AN738" s="10"/>
      <c r="AO738" s="10"/>
      <c r="AP738" s="10"/>
      <c r="AQ738" s="10"/>
      <c r="AR738" s="10"/>
      <c r="AS738" s="10"/>
      <c r="AT738" s="10"/>
      <c r="AU738" s="10"/>
      <c r="AV738" s="10"/>
      <c r="AW738" s="10"/>
      <c r="AX738" s="10"/>
      <c r="BA738" s="10"/>
      <c r="BB738" s="10"/>
      <c r="BD738" s="11"/>
      <c r="BE738" s="10"/>
      <c r="BF738" s="10"/>
      <c r="BH738" s="10"/>
      <c r="BI738" s="10"/>
    </row>
    <row r="739" spans="33:61" x14ac:dyDescent="0.2">
      <c r="AG739" s="11"/>
      <c r="AH739" s="11"/>
      <c r="AI739" s="11"/>
      <c r="AJ739" s="11"/>
      <c r="AK739" s="10"/>
      <c r="AL739" s="10"/>
      <c r="AM739" s="10"/>
      <c r="AN739" s="10"/>
      <c r="AO739" s="10"/>
      <c r="AP739" s="10"/>
      <c r="AQ739" s="10"/>
      <c r="AR739" s="10"/>
      <c r="AS739" s="10"/>
      <c r="AT739" s="10"/>
      <c r="AU739" s="10"/>
      <c r="AV739" s="10"/>
      <c r="AW739" s="10"/>
      <c r="AX739" s="10"/>
      <c r="BA739" s="10"/>
      <c r="BB739" s="10"/>
      <c r="BD739" s="11"/>
      <c r="BE739" s="10"/>
      <c r="BF739" s="10"/>
      <c r="BH739" s="10"/>
      <c r="BI739" s="10"/>
    </row>
    <row r="740" spans="33:61" x14ac:dyDescent="0.2">
      <c r="AG740" s="11"/>
      <c r="AH740" s="11"/>
      <c r="AI740" s="11"/>
      <c r="AJ740" s="11"/>
      <c r="AK740" s="10"/>
      <c r="AL740" s="10"/>
      <c r="AM740" s="10"/>
      <c r="AN740" s="10"/>
      <c r="AO740" s="10"/>
      <c r="AP740" s="10"/>
      <c r="AQ740" s="10"/>
      <c r="AR740" s="10"/>
      <c r="AS740" s="10"/>
      <c r="AT740" s="10"/>
      <c r="AU740" s="10"/>
      <c r="AV740" s="10"/>
      <c r="AW740" s="10"/>
      <c r="AX740" s="10"/>
      <c r="BA740" s="10"/>
      <c r="BB740" s="10"/>
      <c r="BD740" s="11"/>
      <c r="BE740" s="10"/>
      <c r="BF740" s="10"/>
      <c r="BH740" s="10"/>
      <c r="BI740" s="10"/>
    </row>
    <row r="741" spans="33:61" x14ac:dyDescent="0.2">
      <c r="AG741" s="11"/>
      <c r="AH741" s="11"/>
      <c r="AI741" s="11"/>
      <c r="AJ741" s="11"/>
      <c r="AK741" s="10"/>
      <c r="AL741" s="10"/>
      <c r="AM741" s="10"/>
      <c r="AN741" s="10"/>
      <c r="AO741" s="10"/>
      <c r="AP741" s="10"/>
      <c r="AQ741" s="10"/>
      <c r="AR741" s="10"/>
      <c r="AS741" s="10"/>
      <c r="AT741" s="10"/>
      <c r="AU741" s="10"/>
      <c r="AV741" s="10"/>
      <c r="AW741" s="10"/>
      <c r="AX741" s="10"/>
      <c r="BA741" s="10"/>
      <c r="BB741" s="10"/>
      <c r="BD741" s="11"/>
      <c r="BE741" s="10"/>
      <c r="BF741" s="10"/>
      <c r="BH741" s="10"/>
      <c r="BI741" s="10"/>
    </row>
    <row r="742" spans="33:61" x14ac:dyDescent="0.2">
      <c r="AG742" s="11"/>
      <c r="AH742" s="11"/>
      <c r="AI742" s="11"/>
      <c r="AJ742" s="11"/>
      <c r="AK742" s="10"/>
      <c r="AL742" s="10"/>
      <c r="AM742" s="10"/>
      <c r="AN742" s="10"/>
      <c r="AO742" s="10"/>
      <c r="AP742" s="10"/>
      <c r="AQ742" s="10"/>
      <c r="AR742" s="10"/>
      <c r="AS742" s="10"/>
      <c r="AT742" s="10"/>
      <c r="AU742" s="10"/>
      <c r="AV742" s="10"/>
      <c r="AW742" s="10"/>
      <c r="AX742" s="10"/>
      <c r="BA742" s="10"/>
      <c r="BB742" s="10"/>
      <c r="BD742" s="11"/>
      <c r="BE742" s="10"/>
      <c r="BF742" s="10"/>
      <c r="BH742" s="10"/>
      <c r="BI742" s="10"/>
    </row>
    <row r="743" spans="33:61" x14ac:dyDescent="0.2">
      <c r="AG743" s="11"/>
      <c r="AH743" s="11"/>
      <c r="AI743" s="11"/>
      <c r="AJ743" s="11"/>
      <c r="AK743" s="10"/>
      <c r="AL743" s="10"/>
      <c r="AM743" s="10"/>
      <c r="AN743" s="10"/>
      <c r="AO743" s="10"/>
      <c r="AP743" s="10"/>
      <c r="AQ743" s="10"/>
      <c r="AR743" s="10"/>
      <c r="AS743" s="10"/>
      <c r="AT743" s="10"/>
      <c r="AU743" s="10"/>
      <c r="AV743" s="10"/>
      <c r="AW743" s="10"/>
      <c r="AX743" s="10"/>
      <c r="BA743" s="10"/>
      <c r="BB743" s="10"/>
      <c r="BD743" s="11"/>
      <c r="BE743" s="10"/>
      <c r="BF743" s="10"/>
      <c r="BH743" s="10"/>
      <c r="BI743" s="10"/>
    </row>
    <row r="744" spans="33:61" x14ac:dyDescent="0.2">
      <c r="AG744" s="11"/>
      <c r="AH744" s="11"/>
      <c r="AI744" s="11"/>
      <c r="AJ744" s="11"/>
      <c r="AK744" s="10"/>
      <c r="AL744" s="10"/>
      <c r="AM744" s="10"/>
      <c r="AN744" s="10"/>
      <c r="AO744" s="10"/>
      <c r="AP744" s="10"/>
      <c r="AQ744" s="10"/>
      <c r="AR744" s="10"/>
      <c r="AS744" s="10"/>
      <c r="AT744" s="10"/>
      <c r="AU744" s="10"/>
      <c r="AV744" s="10"/>
      <c r="AW744" s="10"/>
      <c r="AX744" s="10"/>
      <c r="BA744" s="10"/>
      <c r="BB744" s="10"/>
      <c r="BD744" s="11"/>
      <c r="BE744" s="10"/>
      <c r="BF744" s="10"/>
      <c r="BH744" s="10"/>
      <c r="BI744" s="10"/>
    </row>
    <row r="745" spans="33:61" x14ac:dyDescent="0.2">
      <c r="AG745" s="11"/>
      <c r="AH745" s="11"/>
      <c r="AI745" s="11"/>
      <c r="AJ745" s="11"/>
      <c r="AK745" s="10"/>
      <c r="AL745" s="10"/>
      <c r="AM745" s="10"/>
      <c r="AN745" s="10"/>
      <c r="AO745" s="10"/>
      <c r="AP745" s="10"/>
      <c r="AQ745" s="10"/>
      <c r="AR745" s="10"/>
      <c r="AS745" s="10"/>
      <c r="AT745" s="10"/>
      <c r="AU745" s="10"/>
      <c r="AV745" s="10"/>
      <c r="AW745" s="10"/>
      <c r="AX745" s="10"/>
      <c r="BA745" s="10"/>
      <c r="BB745" s="10"/>
      <c r="BD745" s="11"/>
      <c r="BE745" s="10"/>
      <c r="BF745" s="10"/>
      <c r="BH745" s="10"/>
      <c r="BI745" s="10"/>
    </row>
    <row r="746" spans="33:61" x14ac:dyDescent="0.2">
      <c r="AG746" s="11"/>
      <c r="AH746" s="11"/>
      <c r="AI746" s="11"/>
      <c r="AJ746" s="11"/>
      <c r="AK746" s="10"/>
      <c r="AL746" s="10"/>
      <c r="AM746" s="10"/>
      <c r="AN746" s="10"/>
      <c r="AO746" s="10"/>
      <c r="AP746" s="10"/>
      <c r="AQ746" s="10"/>
      <c r="AR746" s="10"/>
      <c r="AS746" s="10"/>
      <c r="AT746" s="10"/>
      <c r="AU746" s="10"/>
      <c r="AV746" s="10"/>
      <c r="AW746" s="10"/>
      <c r="AX746" s="10"/>
      <c r="BA746" s="10"/>
      <c r="BB746" s="10"/>
      <c r="BD746" s="11"/>
      <c r="BE746" s="10"/>
      <c r="BF746" s="10"/>
      <c r="BH746" s="10"/>
      <c r="BI746" s="10"/>
    </row>
    <row r="747" spans="33:61" x14ac:dyDescent="0.2">
      <c r="AG747" s="11"/>
      <c r="AH747" s="11"/>
      <c r="AI747" s="11"/>
      <c r="AJ747" s="11"/>
      <c r="AK747" s="10"/>
      <c r="AL747" s="10"/>
      <c r="AM747" s="10"/>
      <c r="AN747" s="10"/>
      <c r="AO747" s="10"/>
      <c r="AP747" s="10"/>
      <c r="AQ747" s="10"/>
      <c r="AR747" s="10"/>
      <c r="AS747" s="10"/>
      <c r="AT747" s="10"/>
      <c r="AU747" s="10"/>
      <c r="AV747" s="10"/>
      <c r="AW747" s="10"/>
      <c r="AX747" s="10"/>
      <c r="BA747" s="10"/>
      <c r="BB747" s="10"/>
      <c r="BD747" s="11"/>
      <c r="BE747" s="10"/>
      <c r="BF747" s="10"/>
      <c r="BH747" s="10"/>
      <c r="BI747" s="10"/>
    </row>
    <row r="748" spans="33:61" x14ac:dyDescent="0.2">
      <c r="AG748" s="11"/>
      <c r="AH748" s="11"/>
      <c r="AI748" s="11"/>
      <c r="AJ748" s="11"/>
      <c r="AK748" s="10"/>
      <c r="AL748" s="10"/>
      <c r="AM748" s="10"/>
      <c r="AN748" s="10"/>
      <c r="AO748" s="10"/>
      <c r="AP748" s="10"/>
      <c r="AQ748" s="10"/>
      <c r="AR748" s="10"/>
      <c r="AS748" s="10"/>
      <c r="AT748" s="10"/>
      <c r="AU748" s="10"/>
      <c r="AV748" s="10"/>
      <c r="AW748" s="10"/>
      <c r="AX748" s="10"/>
      <c r="BA748" s="10"/>
      <c r="BB748" s="10"/>
      <c r="BD748" s="11"/>
      <c r="BE748" s="10"/>
      <c r="BF748" s="10"/>
      <c r="BH748" s="10"/>
      <c r="BI748" s="10"/>
    </row>
    <row r="749" spans="33:61" x14ac:dyDescent="0.2">
      <c r="AG749" s="11"/>
      <c r="AH749" s="11"/>
      <c r="AI749" s="11"/>
      <c r="AJ749" s="11"/>
      <c r="AK749" s="10"/>
      <c r="AL749" s="10"/>
      <c r="AM749" s="10"/>
      <c r="AN749" s="10"/>
      <c r="AO749" s="10"/>
      <c r="AP749" s="10"/>
      <c r="AQ749" s="10"/>
      <c r="AR749" s="10"/>
      <c r="AS749" s="10"/>
      <c r="AT749" s="10"/>
      <c r="AU749" s="10"/>
      <c r="AV749" s="10"/>
      <c r="AW749" s="10"/>
      <c r="AX749" s="10"/>
      <c r="BA749" s="10"/>
      <c r="BB749" s="10"/>
      <c r="BD749" s="11"/>
      <c r="BE749" s="10"/>
      <c r="BF749" s="10"/>
      <c r="BH749" s="10"/>
      <c r="BI749" s="10"/>
    </row>
    <row r="750" spans="33:61" x14ac:dyDescent="0.2">
      <c r="AG750" s="11"/>
      <c r="AH750" s="11"/>
      <c r="AI750" s="11"/>
      <c r="AJ750" s="11"/>
      <c r="AK750" s="10"/>
      <c r="AL750" s="10"/>
      <c r="AM750" s="10"/>
      <c r="AN750" s="10"/>
      <c r="AO750" s="10"/>
      <c r="AP750" s="10"/>
      <c r="AQ750" s="10"/>
      <c r="AR750" s="10"/>
      <c r="AS750" s="10"/>
      <c r="AT750" s="10"/>
      <c r="AU750" s="10"/>
      <c r="AV750" s="10"/>
      <c r="AW750" s="10"/>
      <c r="AX750" s="10"/>
      <c r="BA750" s="10"/>
      <c r="BB750" s="10"/>
      <c r="BD750" s="11"/>
      <c r="BE750" s="10"/>
      <c r="BF750" s="10"/>
      <c r="BH750" s="10"/>
      <c r="BI750" s="10"/>
    </row>
    <row r="751" spans="33:61" x14ac:dyDescent="0.2">
      <c r="AG751" s="11"/>
      <c r="AH751" s="11"/>
      <c r="AI751" s="11"/>
      <c r="AJ751" s="11"/>
      <c r="AK751" s="10"/>
      <c r="AL751" s="10"/>
      <c r="AM751" s="10"/>
      <c r="AN751" s="10"/>
      <c r="AO751" s="10"/>
      <c r="AP751" s="10"/>
      <c r="AQ751" s="10"/>
      <c r="AR751" s="10"/>
      <c r="AS751" s="10"/>
      <c r="AT751" s="10"/>
      <c r="AU751" s="10"/>
      <c r="AV751" s="10"/>
      <c r="AW751" s="10"/>
      <c r="AX751" s="10"/>
      <c r="BA751" s="10"/>
      <c r="BB751" s="10"/>
      <c r="BD751" s="11"/>
      <c r="BE751" s="10"/>
      <c r="BF751" s="10"/>
      <c r="BH751" s="10"/>
      <c r="BI751" s="10"/>
    </row>
    <row r="752" spans="33:61" x14ac:dyDescent="0.2">
      <c r="AG752" s="11"/>
      <c r="AH752" s="11"/>
      <c r="AI752" s="11"/>
      <c r="AJ752" s="11"/>
      <c r="AK752" s="10"/>
      <c r="AL752" s="10"/>
      <c r="AM752" s="10"/>
      <c r="AN752" s="10"/>
      <c r="AO752" s="10"/>
      <c r="AP752" s="10"/>
      <c r="AQ752" s="10"/>
      <c r="AR752" s="10"/>
      <c r="AS752" s="10"/>
      <c r="AT752" s="10"/>
      <c r="AU752" s="10"/>
      <c r="AV752" s="10"/>
      <c r="AW752" s="10"/>
      <c r="AX752" s="10"/>
      <c r="BA752" s="10"/>
      <c r="BB752" s="10"/>
      <c r="BD752" s="11"/>
      <c r="BE752" s="10"/>
      <c r="BF752" s="10"/>
      <c r="BH752" s="10"/>
      <c r="BI752" s="10"/>
    </row>
    <row r="753" spans="33:61" x14ac:dyDescent="0.2">
      <c r="AG753" s="11"/>
      <c r="AH753" s="11"/>
      <c r="AI753" s="11"/>
      <c r="AJ753" s="11"/>
      <c r="AK753" s="10"/>
      <c r="AL753" s="10"/>
      <c r="AM753" s="10"/>
      <c r="AN753" s="10"/>
      <c r="AO753" s="10"/>
      <c r="AP753" s="10"/>
      <c r="AQ753" s="10"/>
      <c r="AR753" s="10"/>
      <c r="AS753" s="10"/>
      <c r="AT753" s="10"/>
      <c r="AU753" s="10"/>
      <c r="AV753" s="10"/>
      <c r="AW753" s="10"/>
      <c r="AX753" s="10"/>
      <c r="BA753" s="10"/>
      <c r="BB753" s="10"/>
      <c r="BD753" s="11"/>
      <c r="BE753" s="10"/>
      <c r="BF753" s="10"/>
      <c r="BH753" s="10"/>
      <c r="BI753" s="10"/>
    </row>
    <row r="754" spans="33:61" x14ac:dyDescent="0.2">
      <c r="AG754" s="11"/>
      <c r="AH754" s="11"/>
      <c r="AI754" s="11"/>
      <c r="AJ754" s="11"/>
      <c r="AK754" s="10"/>
      <c r="AL754" s="10"/>
      <c r="AM754" s="10"/>
      <c r="AN754" s="10"/>
      <c r="AO754" s="10"/>
      <c r="AP754" s="10"/>
      <c r="AQ754" s="10"/>
      <c r="AR754" s="10"/>
      <c r="AS754" s="10"/>
      <c r="AT754" s="10"/>
      <c r="AU754" s="10"/>
      <c r="AV754" s="10"/>
      <c r="AW754" s="10"/>
      <c r="AX754" s="10"/>
      <c r="BA754" s="10"/>
      <c r="BB754" s="10"/>
      <c r="BD754" s="11"/>
      <c r="BE754" s="10"/>
      <c r="BF754" s="10"/>
      <c r="BH754" s="10"/>
      <c r="BI754" s="10"/>
    </row>
    <row r="755" spans="33:61" x14ac:dyDescent="0.2">
      <c r="AG755" s="11"/>
      <c r="AH755" s="11"/>
      <c r="AI755" s="11"/>
      <c r="AJ755" s="11"/>
      <c r="AK755" s="10"/>
      <c r="AL755" s="10"/>
      <c r="AM755" s="10"/>
      <c r="AN755" s="10"/>
      <c r="AO755" s="10"/>
      <c r="AP755" s="10"/>
      <c r="AQ755" s="10"/>
      <c r="AR755" s="10"/>
      <c r="AS755" s="10"/>
      <c r="AT755" s="10"/>
      <c r="AU755" s="10"/>
      <c r="AV755" s="10"/>
      <c r="AW755" s="10"/>
      <c r="AX755" s="10"/>
      <c r="BA755" s="10"/>
      <c r="BB755" s="10"/>
      <c r="BD755" s="11"/>
      <c r="BE755" s="10"/>
      <c r="BF755" s="10"/>
      <c r="BH755" s="10"/>
      <c r="BI755" s="10"/>
    </row>
    <row r="756" spans="33:61" x14ac:dyDescent="0.2">
      <c r="AG756" s="11"/>
      <c r="AH756" s="11"/>
      <c r="AI756" s="11"/>
      <c r="AJ756" s="11"/>
      <c r="AK756" s="10"/>
      <c r="AL756" s="10"/>
      <c r="AM756" s="10"/>
      <c r="AN756" s="10"/>
      <c r="AO756" s="10"/>
      <c r="AP756" s="10"/>
      <c r="AQ756" s="10"/>
      <c r="AR756" s="10"/>
      <c r="AS756" s="10"/>
      <c r="AT756" s="10"/>
      <c r="AU756" s="10"/>
      <c r="AV756" s="10"/>
      <c r="AW756" s="10"/>
      <c r="AX756" s="10"/>
      <c r="BA756" s="10"/>
      <c r="BB756" s="10"/>
      <c r="BD756" s="11"/>
      <c r="BE756" s="10"/>
      <c r="BF756" s="10"/>
      <c r="BH756" s="10"/>
      <c r="BI756" s="10"/>
    </row>
    <row r="757" spans="33:61" x14ac:dyDescent="0.2">
      <c r="AG757" s="11"/>
      <c r="AH757" s="11"/>
      <c r="AI757" s="11"/>
      <c r="AJ757" s="11"/>
      <c r="AK757" s="10"/>
      <c r="AL757" s="10"/>
      <c r="AM757" s="10"/>
      <c r="AN757" s="10"/>
      <c r="AO757" s="10"/>
      <c r="AP757" s="10"/>
      <c r="AQ757" s="10"/>
      <c r="AR757" s="10"/>
      <c r="AS757" s="10"/>
      <c r="AT757" s="10"/>
      <c r="AU757" s="10"/>
      <c r="AV757" s="10"/>
      <c r="AW757" s="10"/>
      <c r="AX757" s="10"/>
      <c r="BA757" s="10"/>
      <c r="BB757" s="10"/>
      <c r="BD757" s="11"/>
      <c r="BE757" s="10"/>
      <c r="BF757" s="10"/>
      <c r="BH757" s="10"/>
      <c r="BI757" s="10"/>
    </row>
    <row r="758" spans="33:61" x14ac:dyDescent="0.2">
      <c r="AG758" s="11"/>
      <c r="AH758" s="11"/>
      <c r="AI758" s="11"/>
      <c r="AJ758" s="11"/>
      <c r="AK758" s="10"/>
      <c r="AL758" s="10"/>
      <c r="AM758" s="10"/>
      <c r="AN758" s="10"/>
      <c r="AO758" s="10"/>
      <c r="AP758" s="10"/>
      <c r="AQ758" s="10"/>
      <c r="AR758" s="10"/>
      <c r="AS758" s="10"/>
      <c r="AT758" s="10"/>
      <c r="AU758" s="10"/>
      <c r="AV758" s="10"/>
      <c r="AW758" s="10"/>
      <c r="AX758" s="10"/>
      <c r="BA758" s="10"/>
      <c r="BB758" s="10"/>
      <c r="BD758" s="11"/>
      <c r="BE758" s="10"/>
      <c r="BF758" s="10"/>
      <c r="BH758" s="10"/>
      <c r="BI758" s="10"/>
    </row>
    <row r="759" spans="33:61" x14ac:dyDescent="0.2">
      <c r="AG759" s="11"/>
      <c r="AH759" s="11"/>
      <c r="AI759" s="11"/>
      <c r="AJ759" s="11"/>
      <c r="AK759" s="10"/>
      <c r="AL759" s="10"/>
      <c r="AM759" s="10"/>
      <c r="AN759" s="10"/>
      <c r="AO759" s="10"/>
      <c r="AP759" s="10"/>
      <c r="AQ759" s="10"/>
      <c r="AR759" s="10"/>
      <c r="AS759" s="10"/>
      <c r="AT759" s="10"/>
      <c r="AU759" s="10"/>
      <c r="AV759" s="10"/>
      <c r="AW759" s="10"/>
      <c r="AX759" s="10"/>
      <c r="BA759" s="10"/>
      <c r="BB759" s="10"/>
      <c r="BD759" s="11"/>
      <c r="BE759" s="10"/>
      <c r="BF759" s="10"/>
      <c r="BH759" s="10"/>
      <c r="BI759" s="10"/>
    </row>
    <row r="760" spans="33:61" x14ac:dyDescent="0.2">
      <c r="AG760" s="11"/>
      <c r="AH760" s="11"/>
      <c r="AI760" s="11"/>
      <c r="AJ760" s="11"/>
      <c r="AK760" s="10"/>
      <c r="AL760" s="10"/>
      <c r="AM760" s="10"/>
      <c r="AN760" s="10"/>
      <c r="AO760" s="10"/>
      <c r="AP760" s="10"/>
      <c r="AQ760" s="10"/>
      <c r="AR760" s="10"/>
      <c r="AS760" s="10"/>
      <c r="AT760" s="10"/>
      <c r="AU760" s="10"/>
      <c r="AV760" s="10"/>
      <c r="AW760" s="10"/>
      <c r="AX760" s="10"/>
      <c r="BA760" s="10"/>
      <c r="BB760" s="10"/>
      <c r="BD760" s="11"/>
      <c r="BE760" s="10"/>
      <c r="BF760" s="10"/>
      <c r="BH760" s="10"/>
      <c r="BI760" s="10"/>
    </row>
    <row r="761" spans="33:61" x14ac:dyDescent="0.2">
      <c r="AG761" s="11"/>
      <c r="AH761" s="11"/>
      <c r="AI761" s="11"/>
      <c r="AJ761" s="11"/>
      <c r="AK761" s="10"/>
      <c r="AL761" s="10"/>
      <c r="AM761" s="10"/>
      <c r="AN761" s="10"/>
      <c r="AO761" s="10"/>
      <c r="AP761" s="10"/>
      <c r="AQ761" s="10"/>
      <c r="AR761" s="10"/>
      <c r="AS761" s="10"/>
      <c r="AT761" s="10"/>
      <c r="AU761" s="10"/>
      <c r="AV761" s="10"/>
      <c r="AW761" s="10"/>
      <c r="AX761" s="10"/>
      <c r="BA761" s="10"/>
      <c r="BB761" s="10"/>
      <c r="BD761" s="11"/>
      <c r="BE761" s="10"/>
      <c r="BF761" s="10"/>
      <c r="BH761" s="10"/>
      <c r="BI761" s="10"/>
    </row>
    <row r="762" spans="33:61" x14ac:dyDescent="0.2">
      <c r="AG762" s="11"/>
      <c r="AH762" s="11"/>
      <c r="AI762" s="11"/>
      <c r="AJ762" s="11"/>
      <c r="AK762" s="10"/>
      <c r="AL762" s="10"/>
      <c r="AM762" s="10"/>
      <c r="AN762" s="10"/>
      <c r="AO762" s="10"/>
      <c r="AP762" s="10"/>
      <c r="AQ762" s="10"/>
      <c r="AR762" s="10"/>
      <c r="AS762" s="10"/>
      <c r="AT762" s="10"/>
      <c r="AU762" s="10"/>
      <c r="AV762" s="10"/>
      <c r="AW762" s="10"/>
      <c r="AX762" s="10"/>
      <c r="BA762" s="10"/>
      <c r="BB762" s="10"/>
      <c r="BD762" s="11"/>
      <c r="BE762" s="10"/>
      <c r="BF762" s="10"/>
      <c r="BH762" s="10"/>
      <c r="BI762" s="10"/>
    </row>
    <row r="763" spans="33:61" x14ac:dyDescent="0.2">
      <c r="AG763" s="11"/>
      <c r="AH763" s="11"/>
      <c r="AI763" s="11"/>
      <c r="AJ763" s="11"/>
      <c r="AK763" s="10"/>
      <c r="AL763" s="10"/>
      <c r="AM763" s="10"/>
      <c r="AN763" s="10"/>
      <c r="AO763" s="10"/>
      <c r="AP763" s="10"/>
      <c r="AQ763" s="10"/>
      <c r="AR763" s="10"/>
      <c r="AS763" s="10"/>
      <c r="AT763" s="10"/>
      <c r="AU763" s="10"/>
      <c r="AV763" s="10"/>
      <c r="AW763" s="10"/>
      <c r="AX763" s="10"/>
      <c r="BA763" s="10"/>
      <c r="BB763" s="10"/>
      <c r="BD763" s="11"/>
      <c r="BE763" s="10"/>
      <c r="BF763" s="10"/>
      <c r="BH763" s="10"/>
      <c r="BI763" s="10"/>
    </row>
    <row r="764" spans="33:61" x14ac:dyDescent="0.2">
      <c r="AG764" s="11"/>
      <c r="AH764" s="11"/>
      <c r="AI764" s="11"/>
      <c r="AJ764" s="11"/>
      <c r="AK764" s="10"/>
      <c r="AL764" s="10"/>
      <c r="AM764" s="10"/>
      <c r="AN764" s="10"/>
      <c r="AO764" s="10"/>
      <c r="AP764" s="10"/>
      <c r="AQ764" s="10"/>
      <c r="AR764" s="10"/>
      <c r="AS764" s="10"/>
      <c r="AT764" s="10"/>
      <c r="AU764" s="10"/>
      <c r="AV764" s="10"/>
      <c r="AW764" s="10"/>
      <c r="AX764" s="10"/>
      <c r="BA764" s="10"/>
      <c r="BB764" s="10"/>
      <c r="BD764" s="11"/>
      <c r="BE764" s="10"/>
      <c r="BF764" s="10"/>
      <c r="BH764" s="10"/>
      <c r="BI764" s="10"/>
    </row>
    <row r="765" spans="33:61" x14ac:dyDescent="0.2">
      <c r="AG765" s="11"/>
      <c r="AH765" s="11"/>
      <c r="AI765" s="11"/>
      <c r="AJ765" s="11"/>
      <c r="AK765" s="10"/>
      <c r="AL765" s="10"/>
      <c r="AM765" s="10"/>
      <c r="AN765" s="10"/>
      <c r="AO765" s="10"/>
      <c r="AP765" s="10"/>
      <c r="AQ765" s="10"/>
      <c r="AR765" s="10"/>
      <c r="AS765" s="10"/>
      <c r="AT765" s="10"/>
      <c r="AU765" s="10"/>
      <c r="AV765" s="10"/>
      <c r="AW765" s="10"/>
      <c r="AX765" s="10"/>
      <c r="BA765" s="10"/>
      <c r="BB765" s="10"/>
      <c r="BD765" s="11"/>
      <c r="BE765" s="10"/>
      <c r="BF765" s="10"/>
      <c r="BH765" s="10"/>
      <c r="BI765" s="10"/>
    </row>
    <row r="766" spans="33:61" x14ac:dyDescent="0.2">
      <c r="AG766" s="11"/>
      <c r="AH766" s="11"/>
      <c r="AI766" s="11"/>
      <c r="AJ766" s="11"/>
      <c r="AK766" s="10"/>
      <c r="AL766" s="10"/>
      <c r="AM766" s="10"/>
      <c r="AN766" s="10"/>
      <c r="AO766" s="10"/>
      <c r="AP766" s="10"/>
      <c r="AQ766" s="10"/>
      <c r="AR766" s="10"/>
      <c r="AS766" s="10"/>
      <c r="AT766" s="10"/>
      <c r="AU766" s="10"/>
      <c r="AV766" s="10"/>
      <c r="AW766" s="10"/>
      <c r="AX766" s="10"/>
      <c r="BA766" s="10"/>
      <c r="BB766" s="10"/>
      <c r="BD766" s="11"/>
      <c r="BE766" s="10"/>
      <c r="BF766" s="10"/>
      <c r="BH766" s="10"/>
      <c r="BI766" s="10"/>
    </row>
    <row r="767" spans="33:61" x14ac:dyDescent="0.2">
      <c r="AG767" s="11"/>
      <c r="AH767" s="11"/>
      <c r="AI767" s="11"/>
      <c r="AJ767" s="11"/>
      <c r="AK767" s="10"/>
      <c r="AL767" s="10"/>
      <c r="AM767" s="10"/>
      <c r="AN767" s="10"/>
      <c r="AO767" s="10"/>
      <c r="AP767" s="10"/>
      <c r="AQ767" s="10"/>
      <c r="AR767" s="10"/>
      <c r="AS767" s="10"/>
      <c r="AT767" s="10"/>
      <c r="AU767" s="10"/>
      <c r="AV767" s="10"/>
      <c r="AW767" s="10"/>
      <c r="AX767" s="10"/>
      <c r="BA767" s="10"/>
      <c r="BB767" s="10"/>
      <c r="BD767" s="11"/>
      <c r="BE767" s="10"/>
      <c r="BF767" s="10"/>
      <c r="BH767" s="10"/>
      <c r="BI767" s="10"/>
    </row>
    <row r="768" spans="33:61" x14ac:dyDescent="0.2">
      <c r="AG768" s="11"/>
      <c r="AH768" s="11"/>
      <c r="AI768" s="11"/>
      <c r="AJ768" s="11"/>
      <c r="AK768" s="10"/>
      <c r="AL768" s="10"/>
      <c r="AM768" s="10"/>
      <c r="AN768" s="10"/>
      <c r="AO768" s="10"/>
      <c r="AP768" s="10"/>
      <c r="AQ768" s="10"/>
      <c r="AR768" s="10"/>
      <c r="AS768" s="10"/>
      <c r="AT768" s="10"/>
      <c r="AU768" s="10"/>
      <c r="AV768" s="10"/>
      <c r="AW768" s="10"/>
      <c r="AX768" s="10"/>
      <c r="BA768" s="10"/>
      <c r="BB768" s="10"/>
      <c r="BD768" s="11"/>
      <c r="BE768" s="10"/>
      <c r="BF768" s="10"/>
      <c r="BH768" s="10"/>
      <c r="BI768" s="10"/>
    </row>
    <row r="769" spans="33:61" x14ac:dyDescent="0.2">
      <c r="AG769" s="11"/>
      <c r="AH769" s="11"/>
      <c r="AI769" s="11"/>
      <c r="AJ769" s="11"/>
      <c r="AK769" s="10"/>
      <c r="AL769" s="10"/>
      <c r="AM769" s="10"/>
      <c r="AN769" s="10"/>
      <c r="AO769" s="10"/>
      <c r="AP769" s="10"/>
      <c r="AQ769" s="10"/>
      <c r="AR769" s="10"/>
      <c r="AS769" s="10"/>
      <c r="AT769" s="10"/>
      <c r="AU769" s="10"/>
      <c r="AV769" s="10"/>
      <c r="AW769" s="10"/>
      <c r="AX769" s="10"/>
      <c r="BA769" s="10"/>
      <c r="BB769" s="10"/>
      <c r="BD769" s="11"/>
      <c r="BE769" s="10"/>
      <c r="BF769" s="10"/>
      <c r="BH769" s="10"/>
      <c r="BI769" s="10"/>
    </row>
    <row r="770" spans="33:61" x14ac:dyDescent="0.2">
      <c r="AG770" s="11"/>
      <c r="AH770" s="11"/>
      <c r="AI770" s="11"/>
      <c r="AJ770" s="11"/>
      <c r="AK770" s="10"/>
      <c r="AL770" s="10"/>
      <c r="AM770" s="10"/>
      <c r="AN770" s="10"/>
      <c r="AO770" s="10"/>
      <c r="AP770" s="10"/>
      <c r="AQ770" s="10"/>
      <c r="AR770" s="10"/>
      <c r="AS770" s="10"/>
      <c r="AT770" s="10"/>
      <c r="AU770" s="10"/>
      <c r="AV770" s="10"/>
      <c r="AW770" s="10"/>
      <c r="AX770" s="10"/>
      <c r="BA770" s="10"/>
      <c r="BB770" s="10"/>
      <c r="BD770" s="11"/>
      <c r="BE770" s="10"/>
      <c r="BF770" s="10"/>
      <c r="BH770" s="10"/>
      <c r="BI770" s="10"/>
    </row>
    <row r="771" spans="33:61" x14ac:dyDescent="0.2">
      <c r="AG771" s="11"/>
      <c r="AH771" s="11"/>
      <c r="AI771" s="11"/>
      <c r="AJ771" s="11"/>
      <c r="AK771" s="10"/>
      <c r="AL771" s="10"/>
      <c r="AM771" s="10"/>
      <c r="AN771" s="10"/>
      <c r="AO771" s="10"/>
      <c r="AP771" s="10"/>
      <c r="AQ771" s="10"/>
      <c r="AR771" s="10"/>
      <c r="AS771" s="10"/>
      <c r="AT771" s="10"/>
      <c r="AU771" s="10"/>
      <c r="AV771" s="10"/>
      <c r="AW771" s="10"/>
      <c r="AX771" s="10"/>
      <c r="BA771" s="10"/>
      <c r="BB771" s="10"/>
      <c r="BD771" s="11"/>
      <c r="BE771" s="10"/>
      <c r="BF771" s="10"/>
      <c r="BH771" s="10"/>
      <c r="BI771" s="10"/>
    </row>
    <row r="772" spans="33:61" x14ac:dyDescent="0.2">
      <c r="AG772" s="11"/>
      <c r="AH772" s="11"/>
      <c r="AI772" s="11"/>
      <c r="AJ772" s="11"/>
      <c r="AK772" s="10"/>
      <c r="AL772" s="10"/>
      <c r="AM772" s="10"/>
      <c r="AN772" s="10"/>
      <c r="AO772" s="10"/>
      <c r="AP772" s="10"/>
      <c r="AQ772" s="10"/>
      <c r="AR772" s="10"/>
      <c r="AS772" s="10"/>
      <c r="AT772" s="10"/>
      <c r="AU772" s="10"/>
      <c r="AV772" s="10"/>
      <c r="AW772" s="10"/>
      <c r="AX772" s="10"/>
      <c r="BA772" s="10"/>
      <c r="BB772" s="10"/>
      <c r="BD772" s="11"/>
      <c r="BE772" s="10"/>
      <c r="BF772" s="10"/>
      <c r="BH772" s="10"/>
      <c r="BI772" s="10"/>
    </row>
    <row r="773" spans="33:61" x14ac:dyDescent="0.2">
      <c r="AG773" s="11"/>
      <c r="AH773" s="11"/>
      <c r="AI773" s="11"/>
      <c r="AJ773" s="11"/>
      <c r="AK773" s="10"/>
      <c r="AL773" s="10"/>
      <c r="AM773" s="10"/>
      <c r="AN773" s="10"/>
      <c r="AO773" s="10"/>
      <c r="AP773" s="10"/>
      <c r="AQ773" s="10"/>
      <c r="AR773" s="10"/>
      <c r="AS773" s="10"/>
      <c r="AT773" s="10"/>
      <c r="AU773" s="10"/>
      <c r="AV773" s="10"/>
      <c r="AW773" s="10"/>
      <c r="AX773" s="10"/>
      <c r="BA773" s="10"/>
      <c r="BB773" s="10"/>
      <c r="BD773" s="11"/>
      <c r="BE773" s="10"/>
      <c r="BF773" s="10"/>
      <c r="BH773" s="10"/>
      <c r="BI773" s="10"/>
    </row>
    <row r="774" spans="33:61" x14ac:dyDescent="0.2">
      <c r="AG774" s="11"/>
      <c r="AH774" s="11"/>
      <c r="AI774" s="11"/>
      <c r="AJ774" s="11"/>
      <c r="AK774" s="10"/>
      <c r="AL774" s="10"/>
      <c r="AM774" s="10"/>
      <c r="AN774" s="10"/>
      <c r="AO774" s="10"/>
      <c r="AP774" s="10"/>
      <c r="AQ774" s="10"/>
      <c r="AR774" s="10"/>
      <c r="AS774" s="10"/>
      <c r="AT774" s="10"/>
      <c r="AU774" s="10"/>
      <c r="AV774" s="10"/>
      <c r="AW774" s="10"/>
      <c r="AX774" s="10"/>
      <c r="BA774" s="10"/>
      <c r="BB774" s="10"/>
      <c r="BD774" s="11"/>
      <c r="BE774" s="10"/>
      <c r="BF774" s="10"/>
      <c r="BH774" s="10"/>
      <c r="BI774" s="10"/>
    </row>
    <row r="775" spans="33:61" x14ac:dyDescent="0.2">
      <c r="AG775" s="11"/>
      <c r="AH775" s="11"/>
      <c r="AI775" s="11"/>
      <c r="AJ775" s="11"/>
      <c r="AK775" s="10"/>
      <c r="AL775" s="10"/>
      <c r="AM775" s="10"/>
      <c r="AN775" s="10"/>
      <c r="AO775" s="10"/>
      <c r="AP775" s="10"/>
      <c r="AQ775" s="10"/>
      <c r="AR775" s="10"/>
      <c r="AS775" s="10"/>
      <c r="AT775" s="10"/>
      <c r="AU775" s="10"/>
      <c r="AV775" s="10"/>
      <c r="AW775" s="10"/>
      <c r="AX775" s="10"/>
      <c r="BA775" s="10"/>
      <c r="BB775" s="10"/>
      <c r="BD775" s="11"/>
      <c r="BE775" s="10"/>
      <c r="BF775" s="10"/>
      <c r="BH775" s="10"/>
      <c r="BI775" s="10"/>
    </row>
    <row r="776" spans="33:61" x14ac:dyDescent="0.2">
      <c r="AG776" s="11"/>
      <c r="AH776" s="11"/>
      <c r="AI776" s="11"/>
      <c r="AJ776" s="11"/>
      <c r="AK776" s="10"/>
      <c r="AL776" s="10"/>
      <c r="AM776" s="10"/>
      <c r="AN776" s="10"/>
      <c r="AO776" s="10"/>
      <c r="AP776" s="10"/>
      <c r="AQ776" s="10"/>
      <c r="AR776" s="10"/>
      <c r="AS776" s="10"/>
      <c r="AT776" s="10"/>
      <c r="AU776" s="10"/>
      <c r="AV776" s="10"/>
      <c r="AW776" s="10"/>
      <c r="AX776" s="10"/>
      <c r="BA776" s="10"/>
      <c r="BB776" s="10"/>
      <c r="BD776" s="11"/>
      <c r="BE776" s="10"/>
      <c r="BF776" s="10"/>
      <c r="BH776" s="10"/>
      <c r="BI776" s="10"/>
    </row>
    <row r="777" spans="33:61" x14ac:dyDescent="0.2">
      <c r="AG777" s="11"/>
      <c r="AH777" s="11"/>
      <c r="AI777" s="11"/>
      <c r="AJ777" s="11"/>
      <c r="AK777" s="10"/>
      <c r="AL777" s="10"/>
      <c r="AM777" s="10"/>
      <c r="AN777" s="10"/>
      <c r="AO777" s="10"/>
      <c r="AP777" s="10"/>
      <c r="AQ777" s="10"/>
      <c r="AR777" s="10"/>
      <c r="AS777" s="10"/>
      <c r="AT777" s="10"/>
      <c r="AU777" s="10"/>
      <c r="AV777" s="10"/>
      <c r="AW777" s="10"/>
      <c r="AX777" s="10"/>
      <c r="BA777" s="10"/>
      <c r="BB777" s="10"/>
      <c r="BD777" s="11"/>
      <c r="BE777" s="10"/>
      <c r="BF777" s="10"/>
      <c r="BH777" s="10"/>
      <c r="BI777" s="10"/>
    </row>
    <row r="778" spans="33:61" x14ac:dyDescent="0.2">
      <c r="AG778" s="11"/>
      <c r="AH778" s="11"/>
      <c r="AI778" s="11"/>
      <c r="AJ778" s="11"/>
      <c r="AK778" s="10"/>
      <c r="AL778" s="10"/>
      <c r="AM778" s="10"/>
      <c r="AN778" s="10"/>
      <c r="AO778" s="10"/>
      <c r="AP778" s="10"/>
      <c r="AQ778" s="10"/>
      <c r="AR778" s="10"/>
      <c r="AS778" s="10"/>
      <c r="AT778" s="10"/>
      <c r="AU778" s="10"/>
      <c r="AV778" s="10"/>
      <c r="AW778" s="10"/>
      <c r="AX778" s="10"/>
      <c r="BA778" s="10"/>
      <c r="BB778" s="10"/>
      <c r="BD778" s="11"/>
      <c r="BE778" s="10"/>
      <c r="BF778" s="10"/>
      <c r="BH778" s="10"/>
      <c r="BI778" s="10"/>
    </row>
    <row r="779" spans="33:61" x14ac:dyDescent="0.2">
      <c r="AG779" s="11"/>
      <c r="AH779" s="11"/>
      <c r="AI779" s="11"/>
      <c r="AJ779" s="11"/>
      <c r="AK779" s="10"/>
      <c r="AL779" s="10"/>
      <c r="AM779" s="10"/>
      <c r="AN779" s="10"/>
      <c r="AO779" s="10"/>
      <c r="AP779" s="10"/>
      <c r="AQ779" s="10"/>
      <c r="AR779" s="10"/>
      <c r="AS779" s="10"/>
      <c r="AT779" s="10"/>
      <c r="AU779" s="10"/>
      <c r="AV779" s="10"/>
      <c r="AW779" s="10"/>
      <c r="AX779" s="10"/>
      <c r="BA779" s="10"/>
      <c r="BB779" s="10"/>
      <c r="BD779" s="11"/>
      <c r="BE779" s="10"/>
      <c r="BF779" s="10"/>
      <c r="BH779" s="10"/>
      <c r="BI779" s="10"/>
    </row>
    <row r="780" spans="33:61" x14ac:dyDescent="0.2">
      <c r="AG780" s="11"/>
      <c r="AH780" s="11"/>
      <c r="AI780" s="11"/>
      <c r="AJ780" s="11"/>
      <c r="AK780" s="10"/>
      <c r="AL780" s="10"/>
      <c r="AM780" s="10"/>
      <c r="AN780" s="10"/>
      <c r="AO780" s="10"/>
      <c r="AP780" s="10"/>
      <c r="AQ780" s="10"/>
      <c r="AR780" s="10"/>
      <c r="AS780" s="10"/>
      <c r="AT780" s="10"/>
      <c r="AU780" s="10"/>
      <c r="AV780" s="10"/>
      <c r="AW780" s="10"/>
      <c r="AX780" s="10"/>
      <c r="BA780" s="10"/>
      <c r="BB780" s="10"/>
      <c r="BD780" s="11"/>
      <c r="BE780" s="10"/>
      <c r="BF780" s="10"/>
      <c r="BH780" s="10"/>
      <c r="BI780" s="10"/>
    </row>
    <row r="781" spans="33:61" x14ac:dyDescent="0.2">
      <c r="AG781" s="11"/>
      <c r="AH781" s="11"/>
      <c r="AI781" s="11"/>
      <c r="AJ781" s="11"/>
      <c r="AK781" s="10"/>
      <c r="AL781" s="10"/>
      <c r="AM781" s="10"/>
      <c r="AN781" s="10"/>
      <c r="AO781" s="10"/>
      <c r="AP781" s="10"/>
      <c r="AQ781" s="10"/>
      <c r="AR781" s="10"/>
      <c r="AS781" s="10"/>
      <c r="AT781" s="10"/>
      <c r="AU781" s="10"/>
      <c r="AV781" s="10"/>
      <c r="AW781" s="10"/>
      <c r="AX781" s="10"/>
      <c r="BA781" s="10"/>
      <c r="BB781" s="10"/>
      <c r="BD781" s="11"/>
      <c r="BE781" s="10"/>
      <c r="BF781" s="10"/>
      <c r="BH781" s="10"/>
      <c r="BI781" s="10"/>
    </row>
    <row r="782" spans="33:61" x14ac:dyDescent="0.2">
      <c r="AG782" s="11"/>
      <c r="AH782" s="11"/>
      <c r="AI782" s="11"/>
      <c r="AJ782" s="11"/>
      <c r="AK782" s="10"/>
      <c r="AL782" s="10"/>
      <c r="AM782" s="10"/>
      <c r="AN782" s="10"/>
      <c r="AO782" s="10"/>
      <c r="AP782" s="10"/>
      <c r="AQ782" s="10"/>
      <c r="AR782" s="10"/>
      <c r="AS782" s="10"/>
      <c r="AT782" s="10"/>
      <c r="AU782" s="10"/>
      <c r="AV782" s="10"/>
      <c r="AW782" s="10"/>
      <c r="AX782" s="10"/>
      <c r="BA782" s="10"/>
      <c r="BB782" s="10"/>
      <c r="BD782" s="11"/>
      <c r="BE782" s="10"/>
      <c r="BF782" s="10"/>
      <c r="BH782" s="10"/>
      <c r="BI782" s="10"/>
    </row>
    <row r="783" spans="33:61" x14ac:dyDescent="0.2">
      <c r="AG783" s="11"/>
      <c r="AH783" s="11"/>
      <c r="AI783" s="11"/>
      <c r="AJ783" s="11"/>
      <c r="AK783" s="10"/>
      <c r="AL783" s="10"/>
      <c r="AM783" s="10"/>
      <c r="AN783" s="10"/>
      <c r="AO783" s="10"/>
      <c r="AP783" s="10"/>
      <c r="AQ783" s="10"/>
      <c r="AR783" s="10"/>
      <c r="AS783" s="10"/>
      <c r="AT783" s="10"/>
      <c r="AU783" s="10"/>
      <c r="AV783" s="10"/>
      <c r="AW783" s="10"/>
      <c r="AX783" s="10"/>
      <c r="BA783" s="10"/>
      <c r="BB783" s="10"/>
      <c r="BD783" s="11"/>
      <c r="BE783" s="10"/>
      <c r="BF783" s="10"/>
      <c r="BH783" s="10"/>
      <c r="BI783" s="10"/>
    </row>
    <row r="784" spans="33:61" x14ac:dyDescent="0.2">
      <c r="AG784" s="11"/>
      <c r="AH784" s="11"/>
      <c r="AI784" s="11"/>
      <c r="AJ784" s="11"/>
      <c r="AK784" s="10"/>
      <c r="AL784" s="10"/>
      <c r="AM784" s="10"/>
      <c r="AN784" s="10"/>
      <c r="AO784" s="10"/>
      <c r="AP784" s="10"/>
      <c r="AQ784" s="10"/>
      <c r="AR784" s="10"/>
      <c r="AS784" s="10"/>
      <c r="AT784" s="10"/>
      <c r="AU784" s="10"/>
      <c r="AV784" s="10"/>
      <c r="AW784" s="10"/>
      <c r="AX784" s="10"/>
      <c r="BA784" s="10"/>
      <c r="BB784" s="10"/>
      <c r="BD784" s="11"/>
      <c r="BE784" s="10"/>
      <c r="BF784" s="10"/>
      <c r="BH784" s="10"/>
      <c r="BI784" s="10"/>
    </row>
    <row r="785" spans="33:61" x14ac:dyDescent="0.2">
      <c r="AG785" s="11"/>
      <c r="AH785" s="11"/>
      <c r="AI785" s="11"/>
      <c r="AJ785" s="11"/>
      <c r="AK785" s="10"/>
      <c r="AL785" s="10"/>
      <c r="AM785" s="10"/>
      <c r="AN785" s="10"/>
      <c r="AO785" s="10"/>
      <c r="AP785" s="10"/>
      <c r="AQ785" s="10"/>
      <c r="AR785" s="10"/>
      <c r="AS785" s="10"/>
      <c r="AT785" s="10"/>
      <c r="AU785" s="10"/>
      <c r="AV785" s="10"/>
      <c r="AW785" s="10"/>
      <c r="AX785" s="10"/>
      <c r="BA785" s="10"/>
      <c r="BB785" s="10"/>
      <c r="BD785" s="11"/>
      <c r="BE785" s="10"/>
      <c r="BF785" s="10"/>
      <c r="BH785" s="10"/>
      <c r="BI785" s="10"/>
    </row>
    <row r="786" spans="33:61" x14ac:dyDescent="0.2">
      <c r="AG786" s="11"/>
      <c r="AH786" s="11"/>
      <c r="AI786" s="11"/>
      <c r="AJ786" s="11"/>
      <c r="AK786" s="10"/>
      <c r="AL786" s="10"/>
      <c r="AM786" s="10"/>
      <c r="AN786" s="10"/>
      <c r="AO786" s="10"/>
      <c r="AP786" s="10"/>
      <c r="AQ786" s="10"/>
      <c r="AR786" s="10"/>
      <c r="AS786" s="10"/>
      <c r="AT786" s="10"/>
      <c r="AU786" s="10"/>
      <c r="AV786" s="10"/>
      <c r="AW786" s="10"/>
      <c r="AX786" s="10"/>
      <c r="BA786" s="10"/>
      <c r="BB786" s="10"/>
      <c r="BD786" s="11"/>
      <c r="BE786" s="10"/>
      <c r="BF786" s="10"/>
      <c r="BH786" s="10"/>
      <c r="BI786" s="10"/>
    </row>
    <row r="787" spans="33:61" x14ac:dyDescent="0.2">
      <c r="AG787" s="11"/>
      <c r="AH787" s="11"/>
      <c r="AI787" s="11"/>
      <c r="AJ787" s="11"/>
      <c r="AK787" s="10"/>
      <c r="AL787" s="10"/>
      <c r="AM787" s="10"/>
      <c r="AN787" s="10"/>
      <c r="AO787" s="10"/>
      <c r="AP787" s="10"/>
      <c r="AQ787" s="10"/>
      <c r="AR787" s="10"/>
      <c r="AS787" s="10"/>
      <c r="AT787" s="10"/>
      <c r="AU787" s="10"/>
      <c r="AV787" s="10"/>
      <c r="AW787" s="10"/>
      <c r="AX787" s="10"/>
      <c r="BA787" s="10"/>
      <c r="BB787" s="10"/>
      <c r="BD787" s="11"/>
      <c r="BE787" s="10"/>
      <c r="BF787" s="10"/>
      <c r="BH787" s="10"/>
      <c r="BI787" s="10"/>
    </row>
    <row r="788" spans="33:61" x14ac:dyDescent="0.2">
      <c r="AG788" s="11"/>
      <c r="AH788" s="11"/>
      <c r="AI788" s="11"/>
      <c r="AJ788" s="11"/>
      <c r="AK788" s="10"/>
      <c r="AL788" s="10"/>
      <c r="AM788" s="10"/>
      <c r="AN788" s="10"/>
      <c r="AO788" s="10"/>
      <c r="AP788" s="10"/>
      <c r="AQ788" s="10"/>
      <c r="AR788" s="10"/>
      <c r="AS788" s="10"/>
      <c r="AT788" s="10"/>
      <c r="AU788" s="10"/>
      <c r="AV788" s="10"/>
      <c r="AW788" s="10"/>
      <c r="AX788" s="10"/>
      <c r="BA788" s="10"/>
      <c r="BB788" s="10"/>
      <c r="BD788" s="11"/>
      <c r="BE788" s="10"/>
      <c r="BF788" s="10"/>
      <c r="BH788" s="10"/>
      <c r="BI788" s="10"/>
    </row>
    <row r="789" spans="33:61" x14ac:dyDescent="0.2">
      <c r="AG789" s="11"/>
      <c r="AH789" s="11"/>
      <c r="AI789" s="11"/>
      <c r="AJ789" s="11"/>
      <c r="AK789" s="10"/>
      <c r="AL789" s="10"/>
      <c r="AM789" s="10"/>
      <c r="AN789" s="10"/>
      <c r="AO789" s="10"/>
      <c r="AP789" s="10"/>
      <c r="AQ789" s="10"/>
      <c r="AR789" s="10"/>
      <c r="AS789" s="10"/>
      <c r="AT789" s="10"/>
      <c r="AU789" s="10"/>
      <c r="AV789" s="10"/>
      <c r="AW789" s="10"/>
      <c r="AX789" s="10"/>
      <c r="BA789" s="10"/>
      <c r="BB789" s="10"/>
      <c r="BD789" s="11"/>
      <c r="BE789" s="10"/>
      <c r="BF789" s="10"/>
      <c r="BH789" s="10"/>
      <c r="BI789" s="10"/>
    </row>
    <row r="790" spans="33:61" x14ac:dyDescent="0.2">
      <c r="AG790" s="11"/>
      <c r="AH790" s="11"/>
      <c r="AI790" s="11"/>
      <c r="AJ790" s="11"/>
      <c r="AK790" s="10"/>
      <c r="AL790" s="10"/>
      <c r="AM790" s="10"/>
      <c r="AN790" s="10"/>
      <c r="AO790" s="10"/>
      <c r="AP790" s="10"/>
      <c r="AQ790" s="10"/>
      <c r="AR790" s="10"/>
      <c r="AS790" s="10"/>
      <c r="AT790" s="10"/>
      <c r="AU790" s="10"/>
      <c r="AV790" s="10"/>
      <c r="AW790" s="10"/>
      <c r="AX790" s="10"/>
      <c r="BA790" s="10"/>
      <c r="BB790" s="10"/>
      <c r="BD790" s="11"/>
      <c r="BE790" s="10"/>
      <c r="BF790" s="10"/>
      <c r="BH790" s="10"/>
      <c r="BI790" s="10"/>
    </row>
    <row r="791" spans="33:61" x14ac:dyDescent="0.2">
      <c r="AG791" s="11"/>
      <c r="AH791" s="11"/>
      <c r="AI791" s="11"/>
      <c r="AJ791" s="11"/>
      <c r="AK791" s="10"/>
      <c r="AL791" s="10"/>
      <c r="AM791" s="10"/>
      <c r="AN791" s="10"/>
      <c r="AO791" s="10"/>
      <c r="AP791" s="10"/>
      <c r="AQ791" s="10"/>
      <c r="AR791" s="10"/>
      <c r="AS791" s="10"/>
      <c r="AT791" s="10"/>
      <c r="AU791" s="10"/>
      <c r="AV791" s="10"/>
      <c r="AW791" s="10"/>
      <c r="AX791" s="10"/>
      <c r="BA791" s="10"/>
      <c r="BB791" s="10"/>
      <c r="BD791" s="11"/>
      <c r="BE791" s="10"/>
      <c r="BF791" s="10"/>
      <c r="BH791" s="10"/>
      <c r="BI791" s="10"/>
    </row>
    <row r="792" spans="33:61" x14ac:dyDescent="0.2">
      <c r="AG792" s="11"/>
      <c r="AH792" s="11"/>
      <c r="AI792" s="11"/>
      <c r="AJ792" s="11"/>
      <c r="AK792" s="10"/>
      <c r="AL792" s="10"/>
      <c r="AM792" s="10"/>
      <c r="AN792" s="10"/>
      <c r="AO792" s="10"/>
      <c r="AP792" s="10"/>
      <c r="AQ792" s="10"/>
      <c r="AR792" s="10"/>
      <c r="AS792" s="10"/>
      <c r="AT792" s="10"/>
      <c r="AU792" s="10"/>
      <c r="AV792" s="10"/>
      <c r="AW792" s="10"/>
      <c r="AX792" s="10"/>
      <c r="BA792" s="10"/>
      <c r="BB792" s="10"/>
      <c r="BD792" s="11"/>
      <c r="BE792" s="10"/>
      <c r="BF792" s="10"/>
      <c r="BH792" s="10"/>
      <c r="BI792" s="10"/>
    </row>
    <row r="793" spans="33:61" x14ac:dyDescent="0.2">
      <c r="AG793" s="11"/>
      <c r="AH793" s="11"/>
      <c r="AI793" s="11"/>
      <c r="AJ793" s="11"/>
      <c r="AK793" s="10"/>
      <c r="AL793" s="10"/>
      <c r="AM793" s="10"/>
      <c r="AN793" s="10"/>
      <c r="AO793" s="10"/>
      <c r="AP793" s="10"/>
      <c r="AQ793" s="10"/>
      <c r="AR793" s="10"/>
      <c r="AS793" s="10"/>
      <c r="AT793" s="10"/>
      <c r="AU793" s="10"/>
      <c r="AV793" s="10"/>
      <c r="AW793" s="10"/>
      <c r="AX793" s="10"/>
      <c r="BA793" s="10"/>
      <c r="BB793" s="10"/>
      <c r="BD793" s="11"/>
      <c r="BE793" s="10"/>
      <c r="BF793" s="10"/>
      <c r="BH793" s="10"/>
      <c r="BI793" s="10"/>
    </row>
    <row r="794" spans="33:61" x14ac:dyDescent="0.2">
      <c r="AG794" s="11"/>
      <c r="AH794" s="11"/>
      <c r="AI794" s="11"/>
      <c r="AJ794" s="11"/>
      <c r="AK794" s="10"/>
      <c r="AL794" s="10"/>
      <c r="AM794" s="10"/>
      <c r="AN794" s="10"/>
      <c r="AO794" s="10"/>
      <c r="AP794" s="10"/>
      <c r="AQ794" s="10"/>
      <c r="AR794" s="10"/>
      <c r="AS794" s="10"/>
      <c r="AT794" s="10"/>
      <c r="AU794" s="10"/>
      <c r="AV794" s="10"/>
      <c r="AW794" s="10"/>
      <c r="AX794" s="10"/>
      <c r="BA794" s="10"/>
      <c r="BB794" s="10"/>
      <c r="BD794" s="11"/>
      <c r="BE794" s="10"/>
      <c r="BF794" s="10"/>
      <c r="BH794" s="10"/>
      <c r="BI794" s="10"/>
    </row>
    <row r="795" spans="33:61" x14ac:dyDescent="0.2">
      <c r="AG795" s="11"/>
      <c r="AH795" s="11"/>
      <c r="AI795" s="11"/>
      <c r="AJ795" s="11"/>
      <c r="AK795" s="10"/>
      <c r="AL795" s="10"/>
      <c r="AM795" s="10"/>
      <c r="AN795" s="10"/>
      <c r="AO795" s="10"/>
      <c r="AP795" s="10"/>
      <c r="AQ795" s="10"/>
      <c r="AR795" s="10"/>
      <c r="AS795" s="10"/>
      <c r="AT795" s="10"/>
      <c r="AU795" s="10"/>
      <c r="AV795" s="10"/>
      <c r="AW795" s="10"/>
      <c r="AX795" s="10"/>
      <c r="BA795" s="10"/>
      <c r="BB795" s="10"/>
      <c r="BD795" s="11"/>
      <c r="BE795" s="10"/>
      <c r="BF795" s="10"/>
      <c r="BH795" s="10"/>
      <c r="BI795" s="10"/>
    </row>
    <row r="796" spans="33:61" x14ac:dyDescent="0.2">
      <c r="AG796" s="11"/>
      <c r="AH796" s="11"/>
      <c r="AI796" s="11"/>
      <c r="AJ796" s="11"/>
      <c r="AK796" s="10"/>
      <c r="AL796" s="10"/>
      <c r="AM796" s="10"/>
      <c r="AN796" s="10"/>
      <c r="AO796" s="10"/>
      <c r="AP796" s="10"/>
      <c r="AQ796" s="10"/>
      <c r="AR796" s="10"/>
      <c r="AS796" s="10"/>
      <c r="AT796" s="10"/>
      <c r="AU796" s="10"/>
      <c r="AV796" s="10"/>
      <c r="AW796" s="10"/>
      <c r="AX796" s="10"/>
      <c r="BA796" s="10"/>
      <c r="BB796" s="10"/>
      <c r="BD796" s="11"/>
      <c r="BE796" s="10"/>
      <c r="BF796" s="10"/>
      <c r="BH796" s="10"/>
      <c r="BI796" s="10"/>
    </row>
    <row r="797" spans="33:61" x14ac:dyDescent="0.2">
      <c r="AG797" s="11"/>
      <c r="AH797" s="11"/>
      <c r="AI797" s="11"/>
      <c r="AJ797" s="11"/>
      <c r="AK797" s="10"/>
      <c r="AL797" s="10"/>
      <c r="AM797" s="10"/>
      <c r="AN797" s="10"/>
      <c r="AO797" s="10"/>
      <c r="AP797" s="10"/>
      <c r="AQ797" s="10"/>
      <c r="AR797" s="10"/>
      <c r="AS797" s="10"/>
      <c r="AT797" s="10"/>
      <c r="AU797" s="10"/>
      <c r="AV797" s="10"/>
      <c r="AW797" s="10"/>
      <c r="AX797" s="10"/>
      <c r="BA797" s="10"/>
      <c r="BB797" s="10"/>
      <c r="BD797" s="11"/>
      <c r="BE797" s="10"/>
      <c r="BF797" s="10"/>
      <c r="BH797" s="10"/>
      <c r="BI797" s="10"/>
    </row>
    <row r="798" spans="33:61" x14ac:dyDescent="0.2">
      <c r="AG798" s="11"/>
      <c r="AH798" s="11"/>
      <c r="AI798" s="11"/>
      <c r="AJ798" s="11"/>
      <c r="AK798" s="10"/>
      <c r="AL798" s="10"/>
      <c r="AM798" s="10"/>
      <c r="AN798" s="10"/>
      <c r="AO798" s="10"/>
      <c r="AP798" s="10"/>
      <c r="AQ798" s="10"/>
      <c r="AR798" s="10"/>
      <c r="AS798" s="10"/>
      <c r="AT798" s="10"/>
      <c r="AU798" s="10"/>
      <c r="AV798" s="10"/>
      <c r="AW798" s="10"/>
      <c r="AX798" s="10"/>
      <c r="BA798" s="10"/>
      <c r="BB798" s="10"/>
      <c r="BD798" s="11"/>
      <c r="BE798" s="10"/>
      <c r="BF798" s="10"/>
      <c r="BH798" s="10"/>
      <c r="BI798" s="10"/>
    </row>
    <row r="799" spans="33:61" x14ac:dyDescent="0.2">
      <c r="AG799" s="11"/>
      <c r="AH799" s="11"/>
      <c r="AI799" s="11"/>
      <c r="AJ799" s="11"/>
      <c r="AK799" s="10"/>
      <c r="AL799" s="10"/>
      <c r="AM799" s="10"/>
      <c r="AN799" s="10"/>
      <c r="AO799" s="10"/>
      <c r="AP799" s="10"/>
      <c r="AQ799" s="10"/>
      <c r="AR799" s="10"/>
      <c r="AS799" s="10"/>
      <c r="AT799" s="10"/>
      <c r="AU799" s="10"/>
      <c r="AV799" s="10"/>
      <c r="AW799" s="10"/>
      <c r="AX799" s="10"/>
      <c r="BA799" s="10"/>
      <c r="BB799" s="10"/>
      <c r="BD799" s="11"/>
      <c r="BE799" s="10"/>
      <c r="BF799" s="10"/>
      <c r="BH799" s="10"/>
      <c r="BI799" s="10"/>
    </row>
    <row r="800" spans="33:61" x14ac:dyDescent="0.2">
      <c r="AG800" s="11"/>
      <c r="AH800" s="11"/>
      <c r="AI800" s="11"/>
      <c r="AJ800" s="11"/>
      <c r="AK800" s="10"/>
      <c r="AL800" s="10"/>
      <c r="AM800" s="10"/>
      <c r="AN800" s="10"/>
      <c r="AO800" s="10"/>
      <c r="AP800" s="10"/>
      <c r="AQ800" s="10"/>
      <c r="AR800" s="10"/>
      <c r="AS800" s="10"/>
      <c r="AT800" s="10"/>
      <c r="AU800" s="10"/>
      <c r="AV800" s="10"/>
      <c r="AW800" s="10"/>
      <c r="AX800" s="10"/>
      <c r="BA800" s="10"/>
      <c r="BB800" s="10"/>
      <c r="BD800" s="11"/>
      <c r="BE800" s="10"/>
      <c r="BF800" s="10"/>
      <c r="BH800" s="10"/>
      <c r="BI800" s="10"/>
    </row>
    <row r="801" spans="33:61" x14ac:dyDescent="0.2">
      <c r="AG801" s="11"/>
      <c r="AH801" s="11"/>
      <c r="AI801" s="11"/>
      <c r="AJ801" s="11"/>
      <c r="AK801" s="10"/>
      <c r="AL801" s="10"/>
      <c r="AM801" s="10"/>
      <c r="AN801" s="10"/>
      <c r="AO801" s="10"/>
      <c r="AP801" s="10"/>
      <c r="AQ801" s="10"/>
      <c r="AR801" s="10"/>
      <c r="AS801" s="10"/>
      <c r="AT801" s="10"/>
      <c r="AU801" s="10"/>
      <c r="AV801" s="10"/>
      <c r="AW801" s="10"/>
      <c r="AX801" s="10"/>
      <c r="BA801" s="10"/>
      <c r="BB801" s="10"/>
      <c r="BD801" s="11"/>
      <c r="BE801" s="10"/>
      <c r="BF801" s="10"/>
      <c r="BH801" s="10"/>
      <c r="BI801" s="10"/>
    </row>
    <row r="802" spans="33:61" x14ac:dyDescent="0.2">
      <c r="AG802" s="11"/>
      <c r="AH802" s="11"/>
      <c r="AI802" s="11"/>
      <c r="AJ802" s="11"/>
      <c r="AK802" s="10"/>
      <c r="AL802" s="10"/>
      <c r="AM802" s="10"/>
      <c r="AN802" s="10"/>
      <c r="AO802" s="10"/>
      <c r="AP802" s="10"/>
      <c r="AQ802" s="10"/>
      <c r="AR802" s="10"/>
      <c r="AS802" s="10"/>
      <c r="AT802" s="10"/>
      <c r="AU802" s="10"/>
      <c r="AV802" s="10"/>
      <c r="AW802" s="10"/>
      <c r="AX802" s="10"/>
      <c r="BA802" s="10"/>
      <c r="BB802" s="10"/>
      <c r="BD802" s="11"/>
      <c r="BE802" s="10"/>
      <c r="BF802" s="10"/>
      <c r="BH802" s="10"/>
      <c r="BI802" s="10"/>
    </row>
    <row r="803" spans="33:61" x14ac:dyDescent="0.2">
      <c r="AG803" s="11"/>
      <c r="AH803" s="11"/>
      <c r="AI803" s="11"/>
      <c r="AJ803" s="11"/>
      <c r="AK803" s="10"/>
      <c r="AL803" s="10"/>
      <c r="AM803" s="10"/>
      <c r="AN803" s="10"/>
      <c r="AO803" s="10"/>
      <c r="AP803" s="10"/>
      <c r="AQ803" s="10"/>
      <c r="AR803" s="10"/>
      <c r="AS803" s="10"/>
      <c r="AT803" s="10"/>
      <c r="AU803" s="10"/>
      <c r="AV803" s="10"/>
      <c r="AW803" s="10"/>
      <c r="AX803" s="10"/>
      <c r="BA803" s="10"/>
      <c r="BB803" s="10"/>
      <c r="BD803" s="11"/>
      <c r="BE803" s="10"/>
      <c r="BF803" s="10"/>
      <c r="BH803" s="10"/>
      <c r="BI803" s="10"/>
    </row>
    <row r="804" spans="33:61" x14ac:dyDescent="0.2">
      <c r="AG804" s="11"/>
      <c r="AH804" s="11"/>
      <c r="AI804" s="11"/>
      <c r="AJ804" s="11"/>
      <c r="AK804" s="10"/>
      <c r="AL804" s="10"/>
      <c r="AM804" s="10"/>
      <c r="AN804" s="10"/>
      <c r="AO804" s="10"/>
      <c r="AP804" s="10"/>
      <c r="AQ804" s="10"/>
      <c r="AR804" s="10"/>
      <c r="AS804" s="10"/>
      <c r="AT804" s="10"/>
      <c r="AU804" s="10"/>
      <c r="AV804" s="10"/>
      <c r="AW804" s="10"/>
      <c r="AX804" s="10"/>
      <c r="BA804" s="10"/>
      <c r="BB804" s="10"/>
      <c r="BD804" s="11"/>
      <c r="BE804" s="10"/>
      <c r="BF804" s="10"/>
      <c r="BH804" s="10"/>
      <c r="BI804" s="10"/>
    </row>
    <row r="805" spans="33:61" x14ac:dyDescent="0.2">
      <c r="AG805" s="11"/>
      <c r="AH805" s="11"/>
      <c r="AI805" s="11"/>
      <c r="AJ805" s="11"/>
      <c r="AK805" s="10"/>
      <c r="AL805" s="10"/>
      <c r="AM805" s="10"/>
      <c r="AN805" s="10"/>
      <c r="AO805" s="10"/>
      <c r="AP805" s="10"/>
      <c r="AQ805" s="10"/>
      <c r="AR805" s="10"/>
      <c r="AS805" s="10"/>
      <c r="AT805" s="10"/>
      <c r="AU805" s="10"/>
      <c r="AV805" s="10"/>
      <c r="AW805" s="10"/>
      <c r="AX805" s="10"/>
      <c r="BA805" s="10"/>
      <c r="BB805" s="10"/>
      <c r="BD805" s="11"/>
      <c r="BE805" s="10"/>
      <c r="BF805" s="10"/>
      <c r="BH805" s="10"/>
      <c r="BI805" s="10"/>
    </row>
    <row r="806" spans="33:61" x14ac:dyDescent="0.2">
      <c r="AG806" s="11"/>
      <c r="AH806" s="11"/>
      <c r="AI806" s="11"/>
      <c r="AJ806" s="11"/>
      <c r="AK806" s="10"/>
      <c r="AL806" s="10"/>
      <c r="AM806" s="10"/>
      <c r="AN806" s="10"/>
      <c r="AO806" s="10"/>
      <c r="AP806" s="10"/>
      <c r="AQ806" s="10"/>
      <c r="AR806" s="10"/>
      <c r="AS806" s="10"/>
      <c r="AT806" s="10"/>
      <c r="AU806" s="10"/>
      <c r="AV806" s="10"/>
      <c r="AW806" s="10"/>
      <c r="AX806" s="10"/>
      <c r="BA806" s="10"/>
      <c r="BB806" s="10"/>
      <c r="BD806" s="11"/>
      <c r="BE806" s="10"/>
      <c r="BF806" s="10"/>
      <c r="BH806" s="10"/>
      <c r="BI806" s="10"/>
    </row>
    <row r="807" spans="33:61" x14ac:dyDescent="0.2">
      <c r="AG807" s="11"/>
      <c r="AH807" s="11"/>
      <c r="AI807" s="11"/>
      <c r="AJ807" s="11"/>
      <c r="AK807" s="10"/>
      <c r="AL807" s="10"/>
      <c r="AM807" s="10"/>
      <c r="AN807" s="10"/>
      <c r="AO807" s="10"/>
      <c r="AP807" s="10"/>
      <c r="AQ807" s="10"/>
      <c r="AR807" s="10"/>
      <c r="AS807" s="10"/>
      <c r="AT807" s="10"/>
      <c r="AU807" s="10"/>
      <c r="AV807" s="10"/>
      <c r="AW807" s="10"/>
      <c r="AX807" s="10"/>
      <c r="BA807" s="10"/>
      <c r="BB807" s="10"/>
      <c r="BD807" s="11"/>
      <c r="BE807" s="10"/>
      <c r="BF807" s="10"/>
      <c r="BH807" s="10"/>
      <c r="BI807" s="10"/>
    </row>
    <row r="808" spans="33:61" x14ac:dyDescent="0.2">
      <c r="AG808" s="11"/>
      <c r="AH808" s="11"/>
      <c r="AI808" s="11"/>
      <c r="AJ808" s="11"/>
      <c r="AK808" s="10"/>
      <c r="AL808" s="10"/>
      <c r="AM808" s="10"/>
      <c r="AN808" s="10"/>
      <c r="AO808" s="10"/>
      <c r="AP808" s="10"/>
      <c r="AQ808" s="10"/>
      <c r="AR808" s="10"/>
      <c r="AS808" s="10"/>
      <c r="AT808" s="10"/>
      <c r="AU808" s="10"/>
      <c r="AV808" s="10"/>
      <c r="AW808" s="10"/>
      <c r="AX808" s="10"/>
      <c r="BA808" s="10"/>
      <c r="BB808" s="10"/>
      <c r="BD808" s="11"/>
      <c r="BE808" s="10"/>
      <c r="BF808" s="10"/>
      <c r="BH808" s="10"/>
      <c r="BI808" s="10"/>
    </row>
    <row r="809" spans="33:61" x14ac:dyDescent="0.2">
      <c r="AG809" s="11"/>
      <c r="AH809" s="11"/>
      <c r="AI809" s="11"/>
      <c r="AJ809" s="11"/>
      <c r="AK809" s="10"/>
      <c r="AL809" s="10"/>
      <c r="AM809" s="10"/>
      <c r="AN809" s="10"/>
      <c r="AO809" s="10"/>
      <c r="AP809" s="10"/>
      <c r="AQ809" s="10"/>
      <c r="AR809" s="10"/>
      <c r="AS809" s="10"/>
      <c r="AT809" s="10"/>
      <c r="AU809" s="10"/>
      <c r="AV809" s="10"/>
      <c r="AW809" s="10"/>
      <c r="AX809" s="10"/>
      <c r="BA809" s="10"/>
      <c r="BB809" s="10"/>
      <c r="BD809" s="11"/>
      <c r="BE809" s="10"/>
      <c r="BF809" s="10"/>
      <c r="BH809" s="10"/>
      <c r="BI809" s="10"/>
    </row>
    <row r="810" spans="33:61" x14ac:dyDescent="0.2">
      <c r="AG810" s="11"/>
      <c r="AH810" s="11"/>
      <c r="AI810" s="11"/>
      <c r="AJ810" s="11"/>
      <c r="AK810" s="10"/>
      <c r="AL810" s="10"/>
      <c r="AM810" s="10"/>
      <c r="AN810" s="10"/>
      <c r="AO810" s="10"/>
      <c r="AP810" s="10"/>
      <c r="AQ810" s="10"/>
      <c r="AR810" s="10"/>
      <c r="AS810" s="10"/>
      <c r="AT810" s="10"/>
      <c r="AU810" s="10"/>
      <c r="AV810" s="10"/>
      <c r="AW810" s="10"/>
      <c r="AX810" s="10"/>
      <c r="BA810" s="10"/>
      <c r="BB810" s="10"/>
      <c r="BD810" s="11"/>
      <c r="BE810" s="10"/>
      <c r="BF810" s="10"/>
      <c r="BH810" s="10"/>
      <c r="BI810" s="10"/>
    </row>
    <row r="811" spans="33:61" x14ac:dyDescent="0.2">
      <c r="AG811" s="11"/>
      <c r="AH811" s="11"/>
      <c r="AI811" s="11"/>
      <c r="AJ811" s="11"/>
      <c r="AK811" s="10"/>
      <c r="AL811" s="10"/>
      <c r="AM811" s="10"/>
      <c r="AN811" s="10"/>
      <c r="AO811" s="10"/>
      <c r="AP811" s="10"/>
      <c r="AQ811" s="10"/>
      <c r="AR811" s="10"/>
      <c r="AS811" s="10"/>
      <c r="AT811" s="10"/>
      <c r="AU811" s="10"/>
      <c r="AV811" s="10"/>
      <c r="AW811" s="10"/>
      <c r="AX811" s="10"/>
      <c r="BA811" s="10"/>
      <c r="BB811" s="10"/>
      <c r="BD811" s="11"/>
      <c r="BE811" s="10"/>
      <c r="BF811" s="10"/>
      <c r="BH811" s="10"/>
      <c r="BI811" s="10"/>
    </row>
    <row r="812" spans="33:61" x14ac:dyDescent="0.2">
      <c r="AG812" s="11"/>
      <c r="AH812" s="11"/>
      <c r="AI812" s="11"/>
      <c r="AJ812" s="11"/>
      <c r="AK812" s="10"/>
      <c r="AL812" s="10"/>
      <c r="AM812" s="10"/>
      <c r="AN812" s="10"/>
      <c r="AO812" s="10"/>
      <c r="AP812" s="10"/>
      <c r="AQ812" s="10"/>
      <c r="AR812" s="10"/>
      <c r="AS812" s="10"/>
      <c r="AT812" s="10"/>
      <c r="AU812" s="10"/>
      <c r="AV812" s="10"/>
      <c r="AW812" s="10"/>
      <c r="AX812" s="10"/>
      <c r="BA812" s="10"/>
      <c r="BB812" s="10"/>
      <c r="BD812" s="11"/>
      <c r="BE812" s="10"/>
      <c r="BF812" s="10"/>
      <c r="BH812" s="10"/>
      <c r="BI812" s="10"/>
    </row>
    <row r="813" spans="33:61" x14ac:dyDescent="0.2">
      <c r="AG813" s="11"/>
      <c r="AH813" s="11"/>
      <c r="AI813" s="11"/>
      <c r="AJ813" s="11"/>
      <c r="AK813" s="10"/>
      <c r="AL813" s="10"/>
      <c r="AM813" s="10"/>
      <c r="AN813" s="10"/>
      <c r="AO813" s="10"/>
      <c r="AP813" s="10"/>
      <c r="AQ813" s="10"/>
      <c r="AR813" s="10"/>
      <c r="AS813" s="10"/>
      <c r="AT813" s="10"/>
      <c r="AU813" s="10"/>
      <c r="AV813" s="10"/>
      <c r="AW813" s="10"/>
      <c r="AX813" s="10"/>
      <c r="BA813" s="10"/>
      <c r="BB813" s="10"/>
      <c r="BD813" s="11"/>
      <c r="BE813" s="10"/>
      <c r="BF813" s="10"/>
      <c r="BH813" s="10"/>
      <c r="BI813" s="10"/>
    </row>
    <row r="814" spans="33:61" x14ac:dyDescent="0.2">
      <c r="AG814" s="11"/>
      <c r="AH814" s="11"/>
      <c r="AI814" s="11"/>
      <c r="AJ814" s="11"/>
      <c r="AK814" s="10"/>
      <c r="AL814" s="10"/>
      <c r="AM814" s="10"/>
      <c r="AN814" s="10"/>
      <c r="AO814" s="10"/>
      <c r="AP814" s="10"/>
      <c r="AQ814" s="10"/>
      <c r="AR814" s="10"/>
      <c r="AS814" s="10"/>
      <c r="AT814" s="10"/>
      <c r="AU814" s="10"/>
      <c r="AV814" s="10"/>
      <c r="AW814" s="10"/>
      <c r="AX814" s="10"/>
      <c r="BA814" s="10"/>
      <c r="BB814" s="10"/>
      <c r="BD814" s="11"/>
      <c r="BE814" s="10"/>
      <c r="BF814" s="10"/>
      <c r="BH814" s="10"/>
      <c r="BI814" s="10"/>
    </row>
    <row r="815" spans="33:61" x14ac:dyDescent="0.2">
      <c r="AG815" s="11"/>
      <c r="AH815" s="11"/>
      <c r="AI815" s="11"/>
      <c r="AJ815" s="11"/>
      <c r="AK815" s="10"/>
      <c r="AL815" s="10"/>
      <c r="AM815" s="10"/>
      <c r="AN815" s="10"/>
      <c r="AO815" s="10"/>
      <c r="AP815" s="10"/>
      <c r="AQ815" s="10"/>
      <c r="AR815" s="10"/>
      <c r="AS815" s="10"/>
      <c r="AT815" s="10"/>
      <c r="AU815" s="10"/>
      <c r="AV815" s="10"/>
      <c r="AW815" s="10"/>
      <c r="AX815" s="10"/>
      <c r="BA815" s="10"/>
      <c r="BB815" s="10"/>
      <c r="BD815" s="11"/>
      <c r="BE815" s="10"/>
      <c r="BF815" s="10"/>
      <c r="BH815" s="10"/>
      <c r="BI815" s="10"/>
    </row>
    <row r="816" spans="33:61" x14ac:dyDescent="0.2">
      <c r="AG816" s="11"/>
      <c r="AH816" s="11"/>
      <c r="AI816" s="11"/>
      <c r="AJ816" s="11"/>
      <c r="AK816" s="10"/>
      <c r="AL816" s="10"/>
      <c r="AM816" s="10"/>
      <c r="AN816" s="10"/>
      <c r="AO816" s="10"/>
      <c r="AP816" s="10"/>
      <c r="AQ816" s="10"/>
      <c r="AR816" s="10"/>
      <c r="AS816" s="10"/>
      <c r="AT816" s="10"/>
      <c r="AU816" s="10"/>
      <c r="AV816" s="10"/>
      <c r="AW816" s="10"/>
      <c r="AX816" s="10"/>
      <c r="BA816" s="10"/>
      <c r="BB816" s="10"/>
      <c r="BD816" s="11"/>
      <c r="BE816" s="10"/>
      <c r="BF816" s="10"/>
      <c r="BH816" s="10"/>
      <c r="BI816" s="10"/>
    </row>
    <row r="817" spans="33:61" x14ac:dyDescent="0.2">
      <c r="AG817" s="11"/>
      <c r="AH817" s="11"/>
      <c r="AI817" s="11"/>
      <c r="AJ817" s="11"/>
      <c r="AK817" s="10"/>
      <c r="AL817" s="10"/>
      <c r="AM817" s="10"/>
      <c r="AN817" s="10"/>
      <c r="AO817" s="10"/>
      <c r="AP817" s="10"/>
      <c r="AQ817" s="10"/>
      <c r="AR817" s="10"/>
      <c r="AS817" s="10"/>
      <c r="AT817" s="10"/>
      <c r="AU817" s="10"/>
      <c r="AV817" s="10"/>
      <c r="AW817" s="10"/>
      <c r="AX817" s="10"/>
      <c r="BA817" s="10"/>
      <c r="BB817" s="10"/>
      <c r="BD817" s="11"/>
      <c r="BE817" s="10"/>
      <c r="BF817" s="10"/>
      <c r="BH817" s="10"/>
      <c r="BI817" s="10"/>
    </row>
    <row r="818" spans="33:61" x14ac:dyDescent="0.2">
      <c r="AG818" s="11"/>
      <c r="AH818" s="11"/>
      <c r="AI818" s="11"/>
      <c r="AJ818" s="11"/>
      <c r="AK818" s="10"/>
      <c r="AL818" s="10"/>
      <c r="AM818" s="10"/>
      <c r="AN818" s="10"/>
      <c r="AO818" s="10"/>
      <c r="AP818" s="10"/>
      <c r="AQ818" s="10"/>
      <c r="AR818" s="10"/>
      <c r="AS818" s="10"/>
      <c r="AT818" s="10"/>
      <c r="AU818" s="10"/>
      <c r="AV818" s="10"/>
      <c r="AW818" s="10"/>
      <c r="AX818" s="10"/>
      <c r="BA818" s="10"/>
      <c r="BB818" s="10"/>
      <c r="BD818" s="11"/>
      <c r="BE818" s="10"/>
      <c r="BF818" s="10"/>
      <c r="BH818" s="10"/>
      <c r="BI818" s="10"/>
    </row>
    <row r="819" spans="33:61" x14ac:dyDescent="0.2">
      <c r="AG819" s="11"/>
      <c r="AH819" s="11"/>
      <c r="AI819" s="11"/>
      <c r="AJ819" s="11"/>
      <c r="AK819" s="10"/>
      <c r="AL819" s="10"/>
      <c r="AM819" s="10"/>
      <c r="AN819" s="10"/>
      <c r="AO819" s="10"/>
      <c r="AP819" s="10"/>
      <c r="AQ819" s="10"/>
      <c r="AR819" s="10"/>
      <c r="AS819" s="10"/>
      <c r="AT819" s="10"/>
      <c r="AU819" s="10"/>
      <c r="AV819" s="10"/>
      <c r="AW819" s="10"/>
      <c r="AX819" s="10"/>
      <c r="BA819" s="10"/>
      <c r="BB819" s="10"/>
      <c r="BD819" s="11"/>
      <c r="BE819" s="10"/>
      <c r="BF819" s="10"/>
      <c r="BH819" s="10"/>
      <c r="BI819" s="10"/>
    </row>
    <row r="820" spans="33:61" x14ac:dyDescent="0.2">
      <c r="AG820" s="11"/>
      <c r="AH820" s="11"/>
      <c r="AI820" s="11"/>
      <c r="AJ820" s="11"/>
      <c r="AK820" s="10"/>
      <c r="AL820" s="10"/>
      <c r="AM820" s="10"/>
      <c r="AN820" s="10"/>
      <c r="AO820" s="10"/>
      <c r="AP820" s="10"/>
      <c r="AQ820" s="10"/>
      <c r="AR820" s="10"/>
      <c r="AS820" s="10"/>
      <c r="AT820" s="10"/>
      <c r="AU820" s="10"/>
      <c r="AV820" s="10"/>
      <c r="AW820" s="10"/>
      <c r="AX820" s="10"/>
      <c r="BA820" s="10"/>
      <c r="BB820" s="10"/>
      <c r="BD820" s="11"/>
      <c r="BE820" s="10"/>
      <c r="BF820" s="10"/>
      <c r="BH820" s="10"/>
      <c r="BI820" s="10"/>
    </row>
    <row r="821" spans="33:61" x14ac:dyDescent="0.2">
      <c r="AG821" s="11"/>
      <c r="AH821" s="11"/>
      <c r="AI821" s="11"/>
      <c r="AJ821" s="11"/>
      <c r="AK821" s="10"/>
      <c r="AL821" s="10"/>
      <c r="AM821" s="10"/>
      <c r="AN821" s="10"/>
      <c r="AO821" s="10"/>
      <c r="AP821" s="10"/>
      <c r="AQ821" s="10"/>
      <c r="AR821" s="10"/>
      <c r="AS821" s="10"/>
      <c r="AT821" s="10"/>
      <c r="AU821" s="10"/>
      <c r="AV821" s="10"/>
      <c r="AW821" s="10"/>
      <c r="AX821" s="10"/>
      <c r="BA821" s="10"/>
      <c r="BB821" s="10"/>
      <c r="BD821" s="11"/>
      <c r="BE821" s="10"/>
      <c r="BF821" s="10"/>
      <c r="BH821" s="10"/>
      <c r="BI821" s="10"/>
    </row>
    <row r="822" spans="33:61" x14ac:dyDescent="0.2">
      <c r="AG822" s="11"/>
      <c r="AH822" s="11"/>
      <c r="AI822" s="11"/>
      <c r="AJ822" s="11"/>
      <c r="AK822" s="10"/>
      <c r="AL822" s="10"/>
      <c r="AM822" s="10"/>
      <c r="AN822" s="10"/>
      <c r="AO822" s="10"/>
      <c r="AP822" s="10"/>
      <c r="AQ822" s="10"/>
      <c r="AR822" s="10"/>
      <c r="AS822" s="10"/>
      <c r="AT822" s="10"/>
      <c r="AU822" s="10"/>
      <c r="AV822" s="10"/>
      <c r="AW822" s="10"/>
      <c r="AX822" s="10"/>
      <c r="BA822" s="10"/>
      <c r="BB822" s="10"/>
      <c r="BD822" s="11"/>
      <c r="BE822" s="10"/>
      <c r="BF822" s="10"/>
      <c r="BH822" s="10"/>
      <c r="BI822" s="10"/>
    </row>
    <row r="823" spans="33:61" x14ac:dyDescent="0.2">
      <c r="AG823" s="11"/>
      <c r="AH823" s="11"/>
      <c r="AI823" s="11"/>
      <c r="AJ823" s="11"/>
      <c r="AK823" s="10"/>
      <c r="AL823" s="10"/>
      <c r="AM823" s="10"/>
      <c r="AN823" s="10"/>
      <c r="AO823" s="10"/>
      <c r="AP823" s="10"/>
      <c r="AQ823" s="10"/>
      <c r="AR823" s="10"/>
      <c r="AS823" s="10"/>
      <c r="AT823" s="10"/>
      <c r="AU823" s="10"/>
      <c r="AV823" s="10"/>
      <c r="AW823" s="10"/>
      <c r="AX823" s="10"/>
      <c r="BA823" s="10"/>
      <c r="BB823" s="10"/>
      <c r="BD823" s="11"/>
      <c r="BE823" s="10"/>
      <c r="BF823" s="10"/>
      <c r="BH823" s="10"/>
      <c r="BI823" s="10"/>
    </row>
    <row r="824" spans="33:61" x14ac:dyDescent="0.2">
      <c r="AG824" s="11"/>
      <c r="AH824" s="11"/>
      <c r="AI824" s="11"/>
      <c r="AJ824" s="11"/>
      <c r="AK824" s="10"/>
      <c r="AL824" s="10"/>
      <c r="AM824" s="10"/>
      <c r="AN824" s="10"/>
      <c r="AO824" s="10"/>
      <c r="AP824" s="10"/>
      <c r="AQ824" s="10"/>
      <c r="AR824" s="10"/>
      <c r="AS824" s="10"/>
      <c r="AT824" s="10"/>
      <c r="AU824" s="10"/>
      <c r="AV824" s="10"/>
      <c r="AW824" s="10"/>
      <c r="AX824" s="10"/>
      <c r="BA824" s="10"/>
      <c r="BB824" s="10"/>
      <c r="BD824" s="11"/>
      <c r="BE824" s="10"/>
      <c r="BF824" s="10"/>
      <c r="BH824" s="10"/>
      <c r="BI824" s="10"/>
    </row>
    <row r="825" spans="33:61" x14ac:dyDescent="0.2">
      <c r="AG825" s="11"/>
      <c r="AH825" s="11"/>
      <c r="AI825" s="11"/>
      <c r="AJ825" s="11"/>
      <c r="AK825" s="10"/>
      <c r="AL825" s="10"/>
      <c r="AM825" s="10"/>
      <c r="AN825" s="10"/>
      <c r="AO825" s="10"/>
      <c r="AP825" s="10"/>
      <c r="AQ825" s="10"/>
      <c r="AR825" s="10"/>
      <c r="AS825" s="10"/>
      <c r="AT825" s="10"/>
      <c r="AU825" s="10"/>
      <c r="AV825" s="10"/>
      <c r="AW825" s="10"/>
      <c r="AX825" s="10"/>
      <c r="BA825" s="10"/>
      <c r="BB825" s="10"/>
      <c r="BD825" s="11"/>
      <c r="BE825" s="10"/>
      <c r="BF825" s="10"/>
      <c r="BH825" s="10"/>
      <c r="BI825" s="10"/>
    </row>
    <row r="826" spans="33:61" x14ac:dyDescent="0.2">
      <c r="AG826" s="11"/>
      <c r="AH826" s="11"/>
      <c r="AI826" s="11"/>
      <c r="AJ826" s="11"/>
      <c r="AK826" s="10"/>
      <c r="AL826" s="10"/>
      <c r="AM826" s="10"/>
      <c r="AN826" s="10"/>
      <c r="AO826" s="10"/>
      <c r="AP826" s="10"/>
      <c r="AQ826" s="10"/>
      <c r="AR826" s="10"/>
      <c r="AS826" s="10"/>
      <c r="AT826" s="10"/>
      <c r="AU826" s="10"/>
      <c r="AV826" s="10"/>
      <c r="AW826" s="10"/>
      <c r="AX826" s="10"/>
      <c r="BA826" s="10"/>
      <c r="BB826" s="10"/>
      <c r="BD826" s="11"/>
      <c r="BE826" s="10"/>
      <c r="BF826" s="10"/>
      <c r="BH826" s="10"/>
      <c r="BI826" s="10"/>
    </row>
    <row r="827" spans="33:61" x14ac:dyDescent="0.2">
      <c r="AG827" s="11"/>
      <c r="AH827" s="11"/>
      <c r="AI827" s="11"/>
      <c r="AJ827" s="11"/>
      <c r="AK827" s="10"/>
      <c r="AL827" s="10"/>
      <c r="AM827" s="10"/>
      <c r="AN827" s="10"/>
      <c r="AO827" s="10"/>
      <c r="AP827" s="10"/>
      <c r="AQ827" s="10"/>
      <c r="AR827" s="10"/>
      <c r="AS827" s="10"/>
      <c r="AT827" s="10"/>
      <c r="AU827" s="10"/>
      <c r="AV827" s="10"/>
      <c r="AW827" s="10"/>
      <c r="AX827" s="10"/>
      <c r="BA827" s="10"/>
      <c r="BB827" s="10"/>
      <c r="BD827" s="11"/>
      <c r="BE827" s="10"/>
      <c r="BF827" s="10"/>
      <c r="BH827" s="10"/>
      <c r="BI827" s="10"/>
    </row>
    <row r="828" spans="33:61" x14ac:dyDescent="0.2">
      <c r="AG828" s="11"/>
      <c r="AH828" s="11"/>
      <c r="AI828" s="11"/>
      <c r="AJ828" s="11"/>
      <c r="AK828" s="10"/>
      <c r="AL828" s="10"/>
      <c r="AM828" s="10"/>
      <c r="AN828" s="10"/>
      <c r="AO828" s="10"/>
      <c r="AP828" s="10"/>
      <c r="AQ828" s="10"/>
      <c r="AR828" s="10"/>
      <c r="AS828" s="10"/>
      <c r="AT828" s="10"/>
      <c r="AU828" s="10"/>
      <c r="AV828" s="10"/>
      <c r="AW828" s="10"/>
      <c r="AX828" s="10"/>
      <c r="BA828" s="10"/>
      <c r="BB828" s="10"/>
      <c r="BD828" s="11"/>
      <c r="BE828" s="10"/>
      <c r="BF828" s="10"/>
      <c r="BH828" s="10"/>
      <c r="BI828" s="10"/>
    </row>
    <row r="829" spans="33:61" x14ac:dyDescent="0.2">
      <c r="AG829" s="11"/>
      <c r="AH829" s="11"/>
      <c r="AI829" s="11"/>
      <c r="AJ829" s="11"/>
      <c r="AK829" s="10"/>
      <c r="AL829" s="10"/>
      <c r="AM829" s="10"/>
      <c r="AN829" s="10"/>
      <c r="AO829" s="10"/>
      <c r="AP829" s="10"/>
      <c r="AQ829" s="10"/>
      <c r="AR829" s="10"/>
      <c r="AS829" s="10"/>
      <c r="AT829" s="10"/>
      <c r="AU829" s="10"/>
      <c r="AV829" s="10"/>
      <c r="AW829" s="10"/>
      <c r="AX829" s="10"/>
      <c r="BA829" s="10"/>
      <c r="BB829" s="10"/>
      <c r="BD829" s="11"/>
      <c r="BE829" s="10"/>
      <c r="BF829" s="10"/>
      <c r="BH829" s="10"/>
      <c r="BI829" s="10"/>
    </row>
    <row r="830" spans="33:61" x14ac:dyDescent="0.2">
      <c r="AG830" s="11"/>
      <c r="AH830" s="11"/>
      <c r="AI830" s="11"/>
      <c r="AJ830" s="11"/>
      <c r="AK830" s="10"/>
      <c r="AL830" s="10"/>
      <c r="AM830" s="10"/>
      <c r="AN830" s="10"/>
      <c r="AO830" s="10"/>
      <c r="AP830" s="10"/>
      <c r="AQ830" s="10"/>
      <c r="AR830" s="10"/>
      <c r="AS830" s="10"/>
      <c r="AT830" s="10"/>
      <c r="AU830" s="10"/>
      <c r="AV830" s="10"/>
      <c r="AW830" s="10"/>
      <c r="AX830" s="10"/>
      <c r="BA830" s="10"/>
      <c r="BB830" s="10"/>
      <c r="BD830" s="11"/>
      <c r="BE830" s="10"/>
      <c r="BF830" s="10"/>
      <c r="BH830" s="10"/>
      <c r="BI830" s="10"/>
    </row>
    <row r="831" spans="33:61" x14ac:dyDescent="0.2">
      <c r="AG831" s="11"/>
      <c r="AH831" s="11"/>
      <c r="AI831" s="11"/>
      <c r="AJ831" s="11"/>
      <c r="AK831" s="10"/>
      <c r="AL831" s="10"/>
      <c r="AM831" s="10"/>
      <c r="AN831" s="10"/>
      <c r="AO831" s="10"/>
      <c r="AP831" s="10"/>
      <c r="AQ831" s="10"/>
      <c r="AR831" s="10"/>
      <c r="AS831" s="10"/>
      <c r="AT831" s="10"/>
      <c r="AU831" s="10"/>
      <c r="AV831" s="10"/>
      <c r="AW831" s="10"/>
      <c r="AX831" s="10"/>
      <c r="BA831" s="10"/>
      <c r="BB831" s="10"/>
      <c r="BD831" s="11"/>
      <c r="BE831" s="10"/>
      <c r="BF831" s="10"/>
      <c r="BH831" s="10"/>
      <c r="BI831" s="10"/>
    </row>
    <row r="832" spans="33:61" x14ac:dyDescent="0.2">
      <c r="AG832" s="11"/>
      <c r="AH832" s="11"/>
      <c r="AI832" s="11"/>
      <c r="AJ832" s="11"/>
      <c r="AK832" s="10"/>
      <c r="AL832" s="10"/>
      <c r="AM832" s="10"/>
      <c r="AN832" s="10"/>
      <c r="AO832" s="10"/>
      <c r="AP832" s="10"/>
      <c r="AQ832" s="10"/>
      <c r="AR832" s="10"/>
      <c r="AS832" s="10"/>
      <c r="AT832" s="10"/>
      <c r="AU832" s="10"/>
      <c r="AV832" s="10"/>
      <c r="AW832" s="10"/>
      <c r="AX832" s="10"/>
      <c r="BA832" s="10"/>
      <c r="BB832" s="10"/>
      <c r="BD832" s="11"/>
      <c r="BE832" s="10"/>
      <c r="BF832" s="10"/>
      <c r="BH832" s="10"/>
      <c r="BI832" s="10"/>
    </row>
    <row r="833" spans="33:61" x14ac:dyDescent="0.2">
      <c r="AG833" s="11"/>
      <c r="AH833" s="11"/>
      <c r="AI833" s="11"/>
      <c r="AJ833" s="11"/>
      <c r="AK833" s="10"/>
      <c r="AL833" s="10"/>
      <c r="AM833" s="10"/>
      <c r="AN833" s="10"/>
      <c r="AO833" s="10"/>
      <c r="AP833" s="10"/>
      <c r="AQ833" s="10"/>
      <c r="AR833" s="10"/>
      <c r="AS833" s="10"/>
      <c r="AT833" s="10"/>
      <c r="AU833" s="10"/>
      <c r="AV833" s="10"/>
      <c r="AW833" s="10"/>
      <c r="AX833" s="10"/>
      <c r="BA833" s="10"/>
      <c r="BB833" s="10"/>
      <c r="BD833" s="11"/>
      <c r="BE833" s="10"/>
      <c r="BF833" s="10"/>
      <c r="BH833" s="10"/>
      <c r="BI833" s="10"/>
    </row>
    <row r="834" spans="33:61" x14ac:dyDescent="0.2">
      <c r="AG834" s="11"/>
      <c r="AH834" s="11"/>
      <c r="AI834" s="11"/>
      <c r="AJ834" s="11"/>
      <c r="AK834" s="10"/>
      <c r="AL834" s="10"/>
      <c r="AM834" s="10"/>
      <c r="AN834" s="10"/>
      <c r="AO834" s="10"/>
      <c r="AP834" s="10"/>
      <c r="AQ834" s="10"/>
      <c r="AR834" s="10"/>
      <c r="AS834" s="10"/>
      <c r="AT834" s="10"/>
      <c r="AU834" s="10"/>
      <c r="AV834" s="10"/>
      <c r="AW834" s="10"/>
      <c r="AX834" s="10"/>
      <c r="BA834" s="10"/>
      <c r="BB834" s="10"/>
      <c r="BD834" s="11"/>
      <c r="BE834" s="10"/>
      <c r="BF834" s="10"/>
      <c r="BH834" s="10"/>
      <c r="BI834" s="10"/>
    </row>
    <row r="835" spans="33:61" x14ac:dyDescent="0.2">
      <c r="AG835" s="11"/>
      <c r="AH835" s="11"/>
      <c r="AI835" s="11"/>
      <c r="AJ835" s="11"/>
      <c r="AK835" s="10"/>
      <c r="AL835" s="10"/>
      <c r="AM835" s="10"/>
      <c r="AN835" s="10"/>
      <c r="AO835" s="10"/>
      <c r="AP835" s="10"/>
      <c r="AQ835" s="10"/>
      <c r="AR835" s="10"/>
      <c r="AS835" s="10"/>
      <c r="AT835" s="10"/>
      <c r="AU835" s="10"/>
      <c r="AV835" s="10"/>
      <c r="AW835" s="10"/>
      <c r="AX835" s="10"/>
      <c r="BA835" s="10"/>
      <c r="BB835" s="10"/>
      <c r="BD835" s="11"/>
      <c r="BE835" s="10"/>
      <c r="BF835" s="10"/>
      <c r="BH835" s="10"/>
      <c r="BI835" s="10"/>
    </row>
    <row r="836" spans="33:61" x14ac:dyDescent="0.2">
      <c r="AG836" s="11"/>
      <c r="AH836" s="11"/>
      <c r="AI836" s="11"/>
      <c r="AJ836" s="11"/>
      <c r="AK836" s="10"/>
      <c r="AL836" s="10"/>
      <c r="AM836" s="10"/>
      <c r="AN836" s="10"/>
      <c r="AO836" s="10"/>
      <c r="AP836" s="10"/>
      <c r="AQ836" s="10"/>
      <c r="AR836" s="10"/>
      <c r="AS836" s="10"/>
      <c r="AT836" s="10"/>
      <c r="AU836" s="10"/>
      <c r="AV836" s="10"/>
      <c r="AW836" s="10"/>
      <c r="AX836" s="10"/>
      <c r="BA836" s="10"/>
      <c r="BB836" s="10"/>
      <c r="BD836" s="11"/>
      <c r="BE836" s="10"/>
      <c r="BF836" s="10"/>
      <c r="BH836" s="10"/>
      <c r="BI836" s="10"/>
    </row>
    <row r="837" spans="33:61" x14ac:dyDescent="0.2">
      <c r="AG837" s="11"/>
      <c r="AH837" s="11"/>
      <c r="AI837" s="11"/>
      <c r="AJ837" s="11"/>
      <c r="AK837" s="10"/>
      <c r="AL837" s="10"/>
      <c r="AM837" s="10"/>
      <c r="AN837" s="10"/>
      <c r="AO837" s="10"/>
      <c r="AP837" s="10"/>
      <c r="AQ837" s="10"/>
      <c r="AR837" s="10"/>
      <c r="AS837" s="10"/>
      <c r="AT837" s="10"/>
      <c r="AU837" s="10"/>
      <c r="AV837" s="10"/>
      <c r="AW837" s="10"/>
      <c r="AX837" s="10"/>
      <c r="BA837" s="10"/>
      <c r="BB837" s="10"/>
      <c r="BD837" s="11"/>
      <c r="BE837" s="10"/>
      <c r="BF837" s="10"/>
      <c r="BH837" s="10"/>
      <c r="BI837" s="10"/>
    </row>
    <row r="838" spans="33:61" x14ac:dyDescent="0.2">
      <c r="AG838" s="11"/>
      <c r="AH838" s="11"/>
      <c r="AI838" s="11"/>
      <c r="AJ838" s="11"/>
      <c r="AK838" s="10"/>
      <c r="AL838" s="10"/>
      <c r="AM838" s="10"/>
      <c r="AN838" s="10"/>
      <c r="AO838" s="10"/>
      <c r="AP838" s="10"/>
      <c r="AQ838" s="10"/>
      <c r="AR838" s="10"/>
      <c r="AS838" s="10"/>
      <c r="AT838" s="10"/>
      <c r="AU838" s="10"/>
      <c r="AV838" s="10"/>
      <c r="AW838" s="10"/>
      <c r="AX838" s="10"/>
      <c r="BA838" s="10"/>
      <c r="BB838" s="10"/>
      <c r="BD838" s="11"/>
      <c r="BE838" s="10"/>
      <c r="BF838" s="10"/>
      <c r="BH838" s="10"/>
      <c r="BI838" s="10"/>
    </row>
    <row r="839" spans="33:61" x14ac:dyDescent="0.2">
      <c r="AG839" s="11"/>
      <c r="AH839" s="11"/>
      <c r="AI839" s="11"/>
      <c r="AJ839" s="11"/>
      <c r="AK839" s="10"/>
      <c r="AL839" s="10"/>
      <c r="AM839" s="10"/>
      <c r="AN839" s="10"/>
      <c r="AO839" s="10"/>
      <c r="AP839" s="10"/>
      <c r="AQ839" s="10"/>
      <c r="AR839" s="10"/>
      <c r="AS839" s="10"/>
      <c r="AT839" s="10"/>
      <c r="AU839" s="10"/>
      <c r="AV839" s="10"/>
      <c r="AW839" s="10"/>
      <c r="AX839" s="10"/>
      <c r="BA839" s="10"/>
      <c r="BB839" s="10"/>
      <c r="BD839" s="11"/>
      <c r="BE839" s="10"/>
      <c r="BF839" s="10"/>
      <c r="BH839" s="10"/>
      <c r="BI839" s="10"/>
    </row>
    <row r="840" spans="33:61" x14ac:dyDescent="0.2">
      <c r="AG840" s="11"/>
      <c r="AH840" s="11"/>
      <c r="AI840" s="11"/>
      <c r="AJ840" s="11"/>
      <c r="AK840" s="10"/>
      <c r="AL840" s="10"/>
      <c r="AM840" s="10"/>
      <c r="AN840" s="10"/>
      <c r="AO840" s="10"/>
      <c r="AP840" s="10"/>
      <c r="AQ840" s="10"/>
      <c r="AR840" s="10"/>
      <c r="AS840" s="10"/>
      <c r="AT840" s="10"/>
      <c r="AU840" s="10"/>
      <c r="AV840" s="10"/>
      <c r="AW840" s="10"/>
      <c r="AX840" s="10"/>
      <c r="BA840" s="10"/>
      <c r="BB840" s="10"/>
      <c r="BD840" s="11"/>
      <c r="BE840" s="10"/>
      <c r="BF840" s="10"/>
      <c r="BH840" s="10"/>
      <c r="BI840" s="10"/>
    </row>
    <row r="841" spans="33:61" x14ac:dyDescent="0.2">
      <c r="AG841" s="11"/>
      <c r="AH841" s="11"/>
      <c r="AI841" s="11"/>
      <c r="AJ841" s="11"/>
      <c r="AK841" s="10"/>
      <c r="AL841" s="10"/>
      <c r="AM841" s="10"/>
      <c r="AN841" s="10"/>
      <c r="AO841" s="10"/>
      <c r="AP841" s="10"/>
      <c r="AQ841" s="10"/>
      <c r="AR841" s="10"/>
      <c r="AS841" s="10"/>
      <c r="AT841" s="10"/>
      <c r="AU841" s="10"/>
      <c r="AV841" s="10"/>
      <c r="AW841" s="10"/>
      <c r="AX841" s="10"/>
      <c r="BA841" s="10"/>
      <c r="BB841" s="10"/>
      <c r="BD841" s="11"/>
      <c r="BE841" s="10"/>
      <c r="BF841" s="10"/>
      <c r="BH841" s="10"/>
      <c r="BI841" s="10"/>
    </row>
    <row r="842" spans="33:61" x14ac:dyDescent="0.2">
      <c r="AG842" s="11"/>
      <c r="AH842" s="11"/>
      <c r="AI842" s="11"/>
      <c r="AJ842" s="11"/>
      <c r="AK842" s="10"/>
      <c r="AL842" s="10"/>
      <c r="AM842" s="10"/>
      <c r="AN842" s="10"/>
      <c r="AO842" s="10"/>
      <c r="AP842" s="10"/>
      <c r="AQ842" s="10"/>
      <c r="AR842" s="10"/>
      <c r="AS842" s="10"/>
      <c r="AT842" s="10"/>
      <c r="AU842" s="10"/>
      <c r="AV842" s="10"/>
      <c r="AW842" s="10"/>
      <c r="AX842" s="10"/>
      <c r="BA842" s="10"/>
      <c r="BB842" s="10"/>
      <c r="BD842" s="11"/>
      <c r="BE842" s="10"/>
      <c r="BF842" s="10"/>
      <c r="BH842" s="10"/>
      <c r="BI842" s="10"/>
    </row>
    <row r="843" spans="33:61" x14ac:dyDescent="0.2">
      <c r="AG843" s="11"/>
      <c r="AH843" s="11"/>
      <c r="AI843" s="11"/>
      <c r="AJ843" s="11"/>
      <c r="AK843" s="10"/>
      <c r="AL843" s="10"/>
      <c r="AM843" s="10"/>
      <c r="AN843" s="10"/>
      <c r="AO843" s="10"/>
      <c r="AP843" s="10"/>
      <c r="AQ843" s="10"/>
      <c r="AR843" s="10"/>
      <c r="AS843" s="10"/>
      <c r="AT843" s="10"/>
      <c r="AU843" s="10"/>
      <c r="AV843" s="10"/>
      <c r="AW843" s="10"/>
      <c r="AX843" s="10"/>
      <c r="BA843" s="10"/>
      <c r="BB843" s="10"/>
      <c r="BD843" s="11"/>
      <c r="BE843" s="10"/>
      <c r="BF843" s="10"/>
      <c r="BH843" s="10"/>
      <c r="BI843" s="10"/>
    </row>
    <row r="844" spans="33:61" x14ac:dyDescent="0.2">
      <c r="AG844" s="11"/>
      <c r="AH844" s="11"/>
      <c r="AI844" s="11"/>
      <c r="AJ844" s="11"/>
      <c r="AK844" s="10"/>
      <c r="AL844" s="10"/>
      <c r="AM844" s="10"/>
      <c r="AN844" s="10"/>
      <c r="AO844" s="10"/>
      <c r="AP844" s="10"/>
      <c r="AQ844" s="10"/>
      <c r="AR844" s="10"/>
      <c r="AS844" s="10"/>
      <c r="AT844" s="10"/>
      <c r="AU844" s="10"/>
      <c r="AV844" s="10"/>
      <c r="AW844" s="10"/>
      <c r="AX844" s="10"/>
      <c r="BA844" s="10"/>
      <c r="BB844" s="10"/>
      <c r="BD844" s="11"/>
      <c r="BE844" s="10"/>
      <c r="BF844" s="10"/>
      <c r="BH844" s="10"/>
      <c r="BI844" s="10"/>
    </row>
    <row r="845" spans="33:61" x14ac:dyDescent="0.2">
      <c r="AG845" s="11"/>
      <c r="AH845" s="11"/>
      <c r="AI845" s="11"/>
      <c r="AJ845" s="11"/>
      <c r="AK845" s="10"/>
      <c r="AL845" s="10"/>
      <c r="AM845" s="10"/>
      <c r="AN845" s="10"/>
      <c r="AO845" s="10"/>
      <c r="AP845" s="10"/>
      <c r="AQ845" s="10"/>
      <c r="AR845" s="10"/>
      <c r="AS845" s="10"/>
      <c r="AT845" s="10"/>
      <c r="AU845" s="10"/>
      <c r="AV845" s="10"/>
      <c r="AW845" s="10"/>
      <c r="AX845" s="10"/>
      <c r="BA845" s="10"/>
      <c r="BB845" s="10"/>
      <c r="BD845" s="11"/>
      <c r="BE845" s="10"/>
      <c r="BF845" s="10"/>
      <c r="BH845" s="10"/>
      <c r="BI845" s="10"/>
    </row>
    <row r="846" spans="33:61" x14ac:dyDescent="0.2">
      <c r="AG846" s="11"/>
      <c r="AH846" s="11"/>
      <c r="AI846" s="11"/>
      <c r="AJ846" s="11"/>
      <c r="AK846" s="10"/>
      <c r="AL846" s="10"/>
      <c r="AM846" s="10"/>
      <c r="AN846" s="10"/>
      <c r="AO846" s="10"/>
      <c r="AP846" s="10"/>
      <c r="AQ846" s="10"/>
      <c r="AR846" s="10"/>
      <c r="AS846" s="10"/>
      <c r="AT846" s="10"/>
      <c r="AU846" s="10"/>
      <c r="AV846" s="10"/>
      <c r="AW846" s="10"/>
      <c r="AX846" s="10"/>
      <c r="BA846" s="10"/>
      <c r="BB846" s="10"/>
      <c r="BD846" s="11"/>
      <c r="BE846" s="10"/>
      <c r="BF846" s="10"/>
      <c r="BH846" s="10"/>
      <c r="BI846" s="10"/>
    </row>
    <row r="847" spans="33:61" x14ac:dyDescent="0.2">
      <c r="AG847" s="11"/>
      <c r="AH847" s="11"/>
      <c r="AI847" s="11"/>
      <c r="AJ847" s="11"/>
      <c r="AK847" s="10"/>
      <c r="AL847" s="10"/>
      <c r="AM847" s="10"/>
      <c r="AN847" s="10"/>
      <c r="AO847" s="10"/>
      <c r="AP847" s="10"/>
      <c r="AQ847" s="10"/>
      <c r="AR847" s="10"/>
      <c r="AS847" s="10"/>
      <c r="AT847" s="10"/>
      <c r="AU847" s="10"/>
      <c r="AV847" s="10"/>
      <c r="AW847" s="10"/>
      <c r="AX847" s="10"/>
      <c r="BA847" s="10"/>
      <c r="BB847" s="10"/>
      <c r="BD847" s="11"/>
      <c r="BE847" s="10"/>
      <c r="BF847" s="10"/>
      <c r="BH847" s="10"/>
      <c r="BI847" s="10"/>
    </row>
    <row r="848" spans="33:61" x14ac:dyDescent="0.2">
      <c r="AG848" s="11"/>
      <c r="AH848" s="11"/>
      <c r="AI848" s="11"/>
      <c r="AJ848" s="11"/>
      <c r="AK848" s="10"/>
      <c r="AL848" s="10"/>
      <c r="AM848" s="10"/>
      <c r="AN848" s="10"/>
      <c r="AO848" s="10"/>
      <c r="AP848" s="10"/>
      <c r="AQ848" s="10"/>
      <c r="AR848" s="10"/>
      <c r="AS848" s="10"/>
      <c r="AT848" s="10"/>
      <c r="AU848" s="10"/>
      <c r="AV848" s="10"/>
      <c r="AW848" s="10"/>
      <c r="AX848" s="10"/>
      <c r="BA848" s="10"/>
      <c r="BB848" s="10"/>
      <c r="BD848" s="11"/>
      <c r="BE848" s="10"/>
      <c r="BF848" s="10"/>
      <c r="BH848" s="10"/>
      <c r="BI848" s="10"/>
    </row>
    <row r="849" spans="33:61" x14ac:dyDescent="0.2">
      <c r="AG849" s="11"/>
      <c r="AH849" s="11"/>
      <c r="AI849" s="11"/>
      <c r="AJ849" s="11"/>
      <c r="AK849" s="10"/>
      <c r="AL849" s="10"/>
      <c r="AM849" s="10"/>
      <c r="AN849" s="10"/>
      <c r="AO849" s="10"/>
      <c r="AP849" s="10"/>
      <c r="AQ849" s="10"/>
      <c r="AR849" s="10"/>
      <c r="AS849" s="10"/>
      <c r="AT849" s="10"/>
      <c r="AU849" s="10"/>
      <c r="AV849" s="10"/>
      <c r="AW849" s="10"/>
      <c r="AX849" s="10"/>
      <c r="BA849" s="10"/>
      <c r="BB849" s="10"/>
      <c r="BD849" s="11"/>
      <c r="BE849" s="10"/>
      <c r="BF849" s="10"/>
      <c r="BH849" s="10"/>
      <c r="BI849" s="10"/>
    </row>
    <row r="850" spans="33:61" x14ac:dyDescent="0.2">
      <c r="AG850" s="11"/>
      <c r="AH850" s="11"/>
      <c r="AI850" s="11"/>
      <c r="AJ850" s="11"/>
      <c r="AK850" s="10"/>
      <c r="AL850" s="10"/>
      <c r="AM850" s="10"/>
      <c r="AN850" s="10"/>
      <c r="AO850" s="10"/>
      <c r="AP850" s="10"/>
      <c r="AQ850" s="10"/>
      <c r="AR850" s="10"/>
      <c r="AS850" s="10"/>
      <c r="AT850" s="10"/>
      <c r="AU850" s="10"/>
      <c r="AV850" s="10"/>
      <c r="AW850" s="10"/>
      <c r="AX850" s="10"/>
      <c r="BA850" s="10"/>
      <c r="BB850" s="10"/>
      <c r="BD850" s="11"/>
      <c r="BE850" s="10"/>
      <c r="BF850" s="10"/>
      <c r="BH850" s="10"/>
      <c r="BI850" s="10"/>
    </row>
    <row r="851" spans="33:61" x14ac:dyDescent="0.2">
      <c r="AG851" s="11"/>
      <c r="AH851" s="11"/>
      <c r="AI851" s="11"/>
      <c r="AJ851" s="11"/>
      <c r="AK851" s="10"/>
      <c r="AL851" s="10"/>
      <c r="AM851" s="10"/>
      <c r="AN851" s="10"/>
      <c r="AO851" s="10"/>
      <c r="AP851" s="10"/>
      <c r="AQ851" s="10"/>
      <c r="AR851" s="10"/>
      <c r="AS851" s="10"/>
      <c r="AT851" s="10"/>
      <c r="AU851" s="10"/>
      <c r="AV851" s="10"/>
      <c r="AW851" s="10"/>
      <c r="AX851" s="10"/>
      <c r="BA851" s="10"/>
      <c r="BB851" s="10"/>
      <c r="BD851" s="11"/>
      <c r="BE851" s="10"/>
      <c r="BF851" s="10"/>
      <c r="BH851" s="10"/>
      <c r="BI851" s="10"/>
    </row>
    <row r="852" spans="33:61" x14ac:dyDescent="0.2">
      <c r="AG852" s="11"/>
      <c r="AH852" s="11"/>
      <c r="AI852" s="11"/>
      <c r="AJ852" s="11"/>
      <c r="AK852" s="10"/>
      <c r="AL852" s="10"/>
      <c r="AM852" s="10"/>
      <c r="AN852" s="10"/>
      <c r="AO852" s="10"/>
      <c r="AP852" s="10"/>
      <c r="AQ852" s="10"/>
      <c r="AR852" s="10"/>
      <c r="AS852" s="10"/>
      <c r="AT852" s="10"/>
      <c r="AU852" s="10"/>
      <c r="AV852" s="10"/>
      <c r="AW852" s="10"/>
      <c r="AX852" s="10"/>
      <c r="BA852" s="10"/>
      <c r="BB852" s="10"/>
      <c r="BD852" s="11"/>
      <c r="BE852" s="10"/>
      <c r="BF852" s="10"/>
      <c r="BH852" s="10"/>
      <c r="BI852" s="10"/>
    </row>
    <row r="853" spans="33:61" x14ac:dyDescent="0.2">
      <c r="AG853" s="11"/>
      <c r="AH853" s="11"/>
      <c r="AI853" s="11"/>
      <c r="AJ853" s="11"/>
      <c r="AK853" s="10"/>
      <c r="AL853" s="10"/>
      <c r="AM853" s="10"/>
      <c r="AN853" s="10"/>
      <c r="AO853" s="10"/>
      <c r="AP853" s="10"/>
      <c r="AQ853" s="10"/>
      <c r="AR853" s="10"/>
      <c r="AS853" s="10"/>
      <c r="AT853" s="10"/>
      <c r="AU853" s="10"/>
      <c r="AV853" s="10"/>
      <c r="AW853" s="10"/>
      <c r="AX853" s="10"/>
      <c r="BA853" s="10"/>
      <c r="BB853" s="10"/>
      <c r="BD853" s="11"/>
      <c r="BE853" s="10"/>
      <c r="BF853" s="10"/>
      <c r="BH853" s="10"/>
      <c r="BI853" s="10"/>
    </row>
    <row r="854" spans="33:61" x14ac:dyDescent="0.2">
      <c r="AG854" s="11"/>
      <c r="AH854" s="11"/>
      <c r="AI854" s="11"/>
      <c r="AJ854" s="11"/>
      <c r="AK854" s="10"/>
      <c r="AL854" s="10"/>
      <c r="AM854" s="10"/>
      <c r="AN854" s="10"/>
      <c r="AO854" s="10"/>
      <c r="AP854" s="10"/>
      <c r="AQ854" s="10"/>
      <c r="AR854" s="10"/>
      <c r="AS854" s="10"/>
      <c r="AT854" s="10"/>
      <c r="AU854" s="10"/>
      <c r="AV854" s="10"/>
      <c r="AW854" s="10"/>
      <c r="AX854" s="10"/>
      <c r="BA854" s="10"/>
      <c r="BB854" s="10"/>
      <c r="BD854" s="11"/>
      <c r="BE854" s="10"/>
      <c r="BF854" s="10"/>
      <c r="BH854" s="10"/>
      <c r="BI854" s="10"/>
    </row>
    <row r="855" spans="33:61" x14ac:dyDescent="0.2">
      <c r="AG855" s="11"/>
      <c r="AH855" s="11"/>
      <c r="AI855" s="11"/>
      <c r="AJ855" s="11"/>
      <c r="AK855" s="10"/>
      <c r="AL855" s="10"/>
      <c r="AM855" s="10"/>
      <c r="AN855" s="10"/>
      <c r="AO855" s="10"/>
      <c r="AP855" s="10"/>
      <c r="AQ855" s="10"/>
      <c r="AR855" s="10"/>
      <c r="AS855" s="10"/>
      <c r="AT855" s="10"/>
      <c r="AU855" s="10"/>
      <c r="AV855" s="10"/>
      <c r="AW855" s="10"/>
      <c r="AX855" s="10"/>
      <c r="BA855" s="10"/>
      <c r="BB855" s="10"/>
      <c r="BD855" s="11"/>
      <c r="BE855" s="10"/>
      <c r="BF855" s="10"/>
      <c r="BH855" s="10"/>
      <c r="BI855" s="10"/>
    </row>
    <row r="856" spans="33:61" x14ac:dyDescent="0.2">
      <c r="AG856" s="11"/>
      <c r="AH856" s="11"/>
      <c r="AI856" s="11"/>
      <c r="AJ856" s="11"/>
      <c r="AK856" s="10"/>
      <c r="AL856" s="10"/>
      <c r="AM856" s="10"/>
      <c r="AN856" s="10"/>
      <c r="AO856" s="10"/>
      <c r="AP856" s="10"/>
      <c r="AQ856" s="10"/>
      <c r="AR856" s="10"/>
      <c r="AS856" s="10"/>
      <c r="AT856" s="10"/>
      <c r="AU856" s="10"/>
      <c r="AV856" s="10"/>
      <c r="AW856" s="10"/>
      <c r="AX856" s="10"/>
      <c r="BA856" s="10"/>
      <c r="BB856" s="10"/>
      <c r="BD856" s="11"/>
      <c r="BE856" s="10"/>
      <c r="BF856" s="10"/>
      <c r="BH856" s="10"/>
      <c r="BI856" s="10"/>
    </row>
    <row r="857" spans="33:61" x14ac:dyDescent="0.2">
      <c r="AG857" s="11"/>
      <c r="AH857" s="11"/>
      <c r="AI857" s="11"/>
      <c r="AJ857" s="11"/>
      <c r="AK857" s="10"/>
      <c r="AL857" s="10"/>
      <c r="AM857" s="10"/>
      <c r="AN857" s="10"/>
      <c r="AO857" s="10"/>
      <c r="AP857" s="10"/>
      <c r="AQ857" s="10"/>
      <c r="AR857" s="10"/>
      <c r="AS857" s="10"/>
      <c r="AT857" s="10"/>
      <c r="AU857" s="10"/>
      <c r="AV857" s="10"/>
      <c r="AW857" s="10"/>
      <c r="AX857" s="10"/>
      <c r="BA857" s="10"/>
      <c r="BB857" s="10"/>
      <c r="BD857" s="11"/>
      <c r="BE857" s="10"/>
      <c r="BF857" s="10"/>
      <c r="BH857" s="10"/>
      <c r="BI857" s="10"/>
    </row>
    <row r="858" spans="33:61" x14ac:dyDescent="0.2">
      <c r="AG858" s="11"/>
      <c r="AH858" s="11"/>
      <c r="AI858" s="11"/>
      <c r="AJ858" s="11"/>
      <c r="AK858" s="10"/>
      <c r="AL858" s="10"/>
      <c r="AM858" s="10"/>
      <c r="AN858" s="10"/>
      <c r="AO858" s="10"/>
      <c r="AP858" s="10"/>
      <c r="AQ858" s="10"/>
      <c r="AR858" s="10"/>
      <c r="AS858" s="10"/>
      <c r="AT858" s="10"/>
      <c r="AU858" s="10"/>
      <c r="AV858" s="10"/>
      <c r="AW858" s="10"/>
      <c r="AX858" s="10"/>
      <c r="BA858" s="10"/>
      <c r="BB858" s="10"/>
      <c r="BD858" s="11"/>
      <c r="BE858" s="10"/>
      <c r="BF858" s="10"/>
      <c r="BH858" s="10"/>
      <c r="BI858" s="10"/>
    </row>
    <row r="859" spans="33:61" x14ac:dyDescent="0.2">
      <c r="AG859" s="11"/>
      <c r="AH859" s="11"/>
      <c r="AI859" s="11"/>
      <c r="AJ859" s="11"/>
      <c r="AK859" s="10"/>
      <c r="AL859" s="10"/>
      <c r="AM859" s="10"/>
      <c r="AN859" s="10"/>
      <c r="AO859" s="10"/>
      <c r="AP859" s="10"/>
      <c r="AQ859" s="10"/>
      <c r="AR859" s="10"/>
      <c r="AS859" s="10"/>
      <c r="AT859" s="10"/>
      <c r="AU859" s="10"/>
      <c r="AV859" s="10"/>
      <c r="AW859" s="10"/>
      <c r="AX859" s="10"/>
      <c r="BA859" s="10"/>
      <c r="BB859" s="10"/>
      <c r="BD859" s="11"/>
      <c r="BE859" s="10"/>
      <c r="BF859" s="10"/>
      <c r="BH859" s="10"/>
      <c r="BI859" s="10"/>
    </row>
    <row r="860" spans="33:61" x14ac:dyDescent="0.2">
      <c r="AG860" s="11"/>
      <c r="AH860" s="11"/>
      <c r="AI860" s="11"/>
      <c r="AJ860" s="11"/>
      <c r="AK860" s="10"/>
      <c r="AL860" s="10"/>
      <c r="AM860" s="10"/>
      <c r="AN860" s="10"/>
      <c r="AO860" s="10"/>
      <c r="AP860" s="10"/>
      <c r="AQ860" s="10"/>
      <c r="AR860" s="10"/>
      <c r="AS860" s="10"/>
      <c r="AT860" s="10"/>
      <c r="AU860" s="10"/>
      <c r="AV860" s="10"/>
      <c r="AW860" s="10"/>
      <c r="AX860" s="10"/>
      <c r="BA860" s="10"/>
      <c r="BB860" s="10"/>
      <c r="BD860" s="11"/>
      <c r="BE860" s="10"/>
      <c r="BF860" s="10"/>
      <c r="BH860" s="10"/>
      <c r="BI860" s="10"/>
    </row>
    <row r="861" spans="33:61" x14ac:dyDescent="0.2">
      <c r="AG861" s="11"/>
      <c r="AH861" s="11"/>
      <c r="AI861" s="11"/>
      <c r="AJ861" s="11"/>
      <c r="AK861" s="10"/>
      <c r="AL861" s="10"/>
      <c r="AM861" s="10"/>
      <c r="AN861" s="10"/>
      <c r="AO861" s="10"/>
      <c r="AP861" s="10"/>
      <c r="AQ861" s="10"/>
      <c r="AR861" s="10"/>
      <c r="AS861" s="10"/>
      <c r="AT861" s="10"/>
      <c r="AU861" s="10"/>
      <c r="AV861" s="10"/>
      <c r="AW861" s="10"/>
      <c r="AX861" s="10"/>
      <c r="BA861" s="10"/>
      <c r="BB861" s="10"/>
      <c r="BD861" s="11"/>
      <c r="BE861" s="10"/>
      <c r="BF861" s="10"/>
      <c r="BH861" s="10"/>
      <c r="BI861" s="10"/>
    </row>
    <row r="862" spans="33:61" x14ac:dyDescent="0.2">
      <c r="AG862" s="11"/>
      <c r="AH862" s="11"/>
      <c r="AI862" s="11"/>
      <c r="AJ862" s="11"/>
      <c r="AK862" s="10"/>
      <c r="AL862" s="10"/>
      <c r="AM862" s="10"/>
      <c r="AN862" s="10"/>
      <c r="AO862" s="10"/>
      <c r="AP862" s="10"/>
      <c r="AQ862" s="10"/>
      <c r="AR862" s="10"/>
      <c r="AS862" s="10"/>
      <c r="AT862" s="10"/>
      <c r="AU862" s="10"/>
      <c r="AV862" s="10"/>
      <c r="AW862" s="10"/>
      <c r="AX862" s="10"/>
      <c r="BA862" s="10"/>
      <c r="BB862" s="10"/>
      <c r="BD862" s="11"/>
      <c r="BE862" s="10"/>
      <c r="BF862" s="10"/>
      <c r="BH862" s="10"/>
      <c r="BI862" s="10"/>
    </row>
    <row r="863" spans="33:61" x14ac:dyDescent="0.2">
      <c r="AG863" s="11"/>
      <c r="AH863" s="11"/>
      <c r="AI863" s="11"/>
      <c r="AJ863" s="11"/>
      <c r="AK863" s="10"/>
      <c r="AL863" s="10"/>
      <c r="AM863" s="10"/>
      <c r="AN863" s="10"/>
      <c r="AO863" s="10"/>
      <c r="AP863" s="10"/>
      <c r="AQ863" s="10"/>
      <c r="AR863" s="10"/>
      <c r="AS863" s="10"/>
      <c r="AT863" s="10"/>
      <c r="AU863" s="10"/>
      <c r="AV863" s="10"/>
      <c r="AW863" s="10"/>
      <c r="AX863" s="10"/>
      <c r="BA863" s="10"/>
      <c r="BB863" s="10"/>
      <c r="BD863" s="11"/>
      <c r="BE863" s="10"/>
      <c r="BF863" s="10"/>
      <c r="BH863" s="10"/>
      <c r="BI863" s="10"/>
    </row>
    <row r="864" spans="33:61" x14ac:dyDescent="0.2">
      <c r="AG864" s="11"/>
      <c r="AH864" s="11"/>
      <c r="AI864" s="11"/>
      <c r="AJ864" s="11"/>
      <c r="AK864" s="10"/>
      <c r="AL864" s="10"/>
      <c r="AM864" s="10"/>
      <c r="AN864" s="10"/>
      <c r="AO864" s="10"/>
      <c r="AP864" s="10"/>
      <c r="AQ864" s="10"/>
      <c r="AR864" s="10"/>
      <c r="AS864" s="10"/>
      <c r="AT864" s="10"/>
      <c r="AU864" s="10"/>
      <c r="AV864" s="10"/>
      <c r="AW864" s="10"/>
      <c r="AX864" s="10"/>
      <c r="BA864" s="10"/>
      <c r="BB864" s="10"/>
      <c r="BD864" s="11"/>
      <c r="BE864" s="10"/>
      <c r="BF864" s="10"/>
      <c r="BH864" s="10"/>
      <c r="BI864" s="10"/>
    </row>
    <row r="865" spans="33:61" x14ac:dyDescent="0.2">
      <c r="AG865" s="11"/>
      <c r="AH865" s="11"/>
      <c r="AI865" s="11"/>
      <c r="AJ865" s="11"/>
      <c r="AK865" s="10"/>
      <c r="AL865" s="10"/>
      <c r="AM865" s="10"/>
      <c r="AN865" s="10"/>
      <c r="AO865" s="10"/>
      <c r="AP865" s="10"/>
      <c r="AQ865" s="10"/>
      <c r="AR865" s="10"/>
      <c r="AS865" s="10"/>
      <c r="AT865" s="10"/>
      <c r="AU865" s="10"/>
      <c r="AV865" s="10"/>
      <c r="AW865" s="10"/>
      <c r="AX865" s="10"/>
      <c r="BA865" s="10"/>
      <c r="BB865" s="10"/>
      <c r="BD865" s="11"/>
      <c r="BE865" s="10"/>
      <c r="BF865" s="10"/>
      <c r="BH865" s="10"/>
      <c r="BI865" s="10"/>
    </row>
    <row r="866" spans="33:61" x14ac:dyDescent="0.2">
      <c r="AG866" s="11"/>
      <c r="AH866" s="11"/>
      <c r="AI866" s="11"/>
      <c r="AJ866" s="11"/>
      <c r="AK866" s="10"/>
      <c r="AL866" s="10"/>
      <c r="AM866" s="10"/>
      <c r="AN866" s="10"/>
      <c r="AO866" s="10"/>
      <c r="AP866" s="10"/>
      <c r="AQ866" s="10"/>
      <c r="AR866" s="10"/>
      <c r="AS866" s="10"/>
      <c r="AT866" s="10"/>
      <c r="AU866" s="10"/>
      <c r="AV866" s="10"/>
      <c r="AW866" s="10"/>
      <c r="AX866" s="10"/>
      <c r="BA866" s="10"/>
      <c r="BB866" s="10"/>
      <c r="BD866" s="11"/>
      <c r="BE866" s="10"/>
      <c r="BF866" s="10"/>
      <c r="BH866" s="10"/>
      <c r="BI866" s="10"/>
    </row>
    <row r="867" spans="33:61" x14ac:dyDescent="0.2">
      <c r="AG867" s="11"/>
      <c r="AH867" s="11"/>
      <c r="AI867" s="11"/>
      <c r="AJ867" s="11"/>
      <c r="AK867" s="10"/>
      <c r="AL867" s="10"/>
      <c r="AM867" s="10"/>
      <c r="AN867" s="10"/>
      <c r="AO867" s="10"/>
      <c r="AP867" s="10"/>
      <c r="AQ867" s="10"/>
      <c r="AR867" s="10"/>
      <c r="AS867" s="10"/>
      <c r="AT867" s="10"/>
      <c r="AU867" s="10"/>
      <c r="AV867" s="10"/>
      <c r="AW867" s="10"/>
      <c r="AX867" s="10"/>
      <c r="BA867" s="10"/>
      <c r="BB867" s="10"/>
      <c r="BD867" s="11"/>
      <c r="BE867" s="10"/>
      <c r="BF867" s="10"/>
      <c r="BH867" s="10"/>
      <c r="BI867" s="10"/>
    </row>
    <row r="868" spans="33:61" x14ac:dyDescent="0.2">
      <c r="AG868" s="11"/>
      <c r="AH868" s="11"/>
      <c r="AI868" s="11"/>
      <c r="AJ868" s="11"/>
      <c r="AK868" s="10"/>
      <c r="AL868" s="10"/>
      <c r="AM868" s="10"/>
      <c r="AN868" s="10"/>
      <c r="AO868" s="10"/>
      <c r="AP868" s="10"/>
      <c r="AQ868" s="10"/>
      <c r="AR868" s="10"/>
      <c r="AS868" s="10"/>
      <c r="AT868" s="10"/>
      <c r="AU868" s="10"/>
      <c r="AV868" s="10"/>
      <c r="AW868" s="10"/>
      <c r="AX868" s="10"/>
      <c r="BA868" s="10"/>
      <c r="BB868" s="10"/>
      <c r="BD868" s="11"/>
      <c r="BE868" s="10"/>
      <c r="BF868" s="10"/>
      <c r="BH868" s="10"/>
      <c r="BI868" s="10"/>
    </row>
    <row r="869" spans="33:61" x14ac:dyDescent="0.2">
      <c r="AG869" s="11"/>
      <c r="AH869" s="11"/>
      <c r="AI869" s="11"/>
      <c r="AJ869" s="11"/>
      <c r="AK869" s="10"/>
      <c r="AL869" s="10"/>
      <c r="AM869" s="10"/>
      <c r="AN869" s="10"/>
      <c r="AO869" s="10"/>
      <c r="AP869" s="10"/>
      <c r="AQ869" s="10"/>
      <c r="AR869" s="10"/>
      <c r="AS869" s="10"/>
      <c r="AT869" s="10"/>
      <c r="AU869" s="10"/>
      <c r="AV869" s="10"/>
      <c r="AW869" s="10"/>
      <c r="AX869" s="10"/>
      <c r="BA869" s="10"/>
      <c r="BB869" s="10"/>
      <c r="BD869" s="11"/>
      <c r="BE869" s="10"/>
      <c r="BF869" s="10"/>
      <c r="BH869" s="10"/>
      <c r="BI869" s="10"/>
    </row>
    <row r="870" spans="33:61" x14ac:dyDescent="0.2">
      <c r="AG870" s="11"/>
      <c r="AH870" s="11"/>
      <c r="AI870" s="11"/>
      <c r="AJ870" s="11"/>
      <c r="AK870" s="10"/>
      <c r="AL870" s="10"/>
      <c r="AM870" s="10"/>
      <c r="AN870" s="10"/>
      <c r="AO870" s="10"/>
      <c r="AP870" s="10"/>
      <c r="AQ870" s="10"/>
      <c r="AR870" s="10"/>
      <c r="AS870" s="10"/>
      <c r="AT870" s="10"/>
      <c r="AU870" s="10"/>
      <c r="AV870" s="10"/>
      <c r="AW870" s="10"/>
      <c r="AX870" s="10"/>
      <c r="BA870" s="10"/>
      <c r="BB870" s="10"/>
      <c r="BD870" s="11"/>
      <c r="BE870" s="10"/>
      <c r="BF870" s="10"/>
      <c r="BH870" s="10"/>
      <c r="BI870" s="10"/>
    </row>
    <row r="871" spans="33:61" x14ac:dyDescent="0.2">
      <c r="AG871" s="11"/>
      <c r="AH871" s="11"/>
      <c r="AI871" s="11"/>
      <c r="AJ871" s="11"/>
      <c r="AK871" s="10"/>
      <c r="AL871" s="10"/>
      <c r="AM871" s="10"/>
      <c r="AN871" s="10"/>
      <c r="AO871" s="10"/>
      <c r="AP871" s="10"/>
      <c r="AQ871" s="10"/>
      <c r="AR871" s="10"/>
      <c r="AS871" s="10"/>
      <c r="AT871" s="10"/>
      <c r="AU871" s="10"/>
      <c r="AV871" s="10"/>
      <c r="AW871" s="10"/>
      <c r="AX871" s="10"/>
      <c r="BA871" s="10"/>
      <c r="BB871" s="10"/>
      <c r="BD871" s="11"/>
      <c r="BE871" s="10"/>
      <c r="BF871" s="10"/>
      <c r="BH871" s="10"/>
      <c r="BI871" s="10"/>
    </row>
    <row r="872" spans="33:61" x14ac:dyDescent="0.2">
      <c r="AG872" s="11"/>
      <c r="AH872" s="11"/>
      <c r="AI872" s="11"/>
      <c r="AJ872" s="11"/>
      <c r="AK872" s="10"/>
      <c r="AL872" s="10"/>
      <c r="AM872" s="10"/>
      <c r="AN872" s="10"/>
      <c r="AO872" s="10"/>
      <c r="AP872" s="10"/>
      <c r="AQ872" s="10"/>
      <c r="AR872" s="10"/>
      <c r="AS872" s="10"/>
      <c r="AT872" s="10"/>
      <c r="AU872" s="10"/>
      <c r="AV872" s="10"/>
      <c r="AW872" s="10"/>
      <c r="AX872" s="10"/>
      <c r="BA872" s="10"/>
      <c r="BB872" s="10"/>
      <c r="BD872" s="11"/>
      <c r="BE872" s="10"/>
      <c r="BF872" s="10"/>
      <c r="BH872" s="10"/>
      <c r="BI872" s="10"/>
    </row>
    <row r="873" spans="33:61" x14ac:dyDescent="0.2">
      <c r="AG873" s="11"/>
      <c r="AH873" s="11"/>
      <c r="AI873" s="11"/>
      <c r="AJ873" s="11"/>
      <c r="AK873" s="10"/>
      <c r="AL873" s="10"/>
      <c r="AM873" s="10"/>
      <c r="AN873" s="10"/>
      <c r="AO873" s="10"/>
      <c r="AP873" s="10"/>
      <c r="AQ873" s="10"/>
      <c r="AR873" s="10"/>
      <c r="AS873" s="10"/>
      <c r="AT873" s="10"/>
      <c r="AU873" s="10"/>
      <c r="AV873" s="10"/>
      <c r="AW873" s="10"/>
      <c r="AX873" s="10"/>
      <c r="BA873" s="10"/>
      <c r="BB873" s="10"/>
      <c r="BD873" s="11"/>
      <c r="BE873" s="10"/>
      <c r="BF873" s="10"/>
      <c r="BH873" s="10"/>
      <c r="BI873" s="10"/>
    </row>
    <row r="874" spans="33:61" x14ac:dyDescent="0.2">
      <c r="AG874" s="11"/>
      <c r="AH874" s="11"/>
      <c r="AI874" s="11"/>
      <c r="AJ874" s="11"/>
      <c r="AK874" s="10"/>
      <c r="AL874" s="10"/>
      <c r="AM874" s="10"/>
      <c r="AN874" s="10"/>
      <c r="AO874" s="10"/>
      <c r="AP874" s="10"/>
      <c r="AQ874" s="10"/>
      <c r="AR874" s="10"/>
      <c r="AS874" s="10"/>
      <c r="AT874" s="10"/>
      <c r="AU874" s="10"/>
      <c r="AV874" s="10"/>
      <c r="AW874" s="10"/>
      <c r="AX874" s="10"/>
      <c r="BA874" s="10"/>
      <c r="BB874" s="10"/>
      <c r="BD874" s="11"/>
      <c r="BE874" s="10"/>
      <c r="BF874" s="10"/>
      <c r="BH874" s="10"/>
      <c r="BI874" s="10"/>
    </row>
    <row r="875" spans="33:61" x14ac:dyDescent="0.2">
      <c r="AG875" s="11"/>
      <c r="AH875" s="11"/>
      <c r="AI875" s="11"/>
      <c r="AJ875" s="11"/>
      <c r="AK875" s="10"/>
      <c r="AL875" s="10"/>
      <c r="AM875" s="10"/>
      <c r="AN875" s="10"/>
      <c r="AO875" s="10"/>
      <c r="AP875" s="10"/>
      <c r="AQ875" s="10"/>
      <c r="AR875" s="10"/>
      <c r="AS875" s="10"/>
      <c r="AT875" s="10"/>
      <c r="AU875" s="10"/>
      <c r="AV875" s="10"/>
      <c r="AW875" s="10"/>
      <c r="AX875" s="10"/>
      <c r="BA875" s="10"/>
      <c r="BB875" s="10"/>
      <c r="BD875" s="11"/>
      <c r="BE875" s="10"/>
      <c r="BF875" s="10"/>
      <c r="BH875" s="10"/>
      <c r="BI875" s="10"/>
    </row>
    <row r="876" spans="33:61" x14ac:dyDescent="0.2">
      <c r="AG876" s="11"/>
      <c r="AH876" s="11"/>
      <c r="AI876" s="11"/>
      <c r="AJ876" s="11"/>
      <c r="AK876" s="10"/>
      <c r="AL876" s="10"/>
      <c r="AM876" s="10"/>
      <c r="AN876" s="10"/>
      <c r="AO876" s="10"/>
      <c r="AP876" s="10"/>
      <c r="AQ876" s="10"/>
      <c r="AR876" s="10"/>
      <c r="AS876" s="10"/>
      <c r="AT876" s="10"/>
      <c r="AU876" s="10"/>
      <c r="AV876" s="10"/>
      <c r="AW876" s="10"/>
      <c r="AX876" s="10"/>
      <c r="BA876" s="10"/>
      <c r="BB876" s="10"/>
      <c r="BD876" s="11"/>
      <c r="BE876" s="10"/>
      <c r="BF876" s="10"/>
      <c r="BH876" s="10"/>
      <c r="BI876" s="10"/>
    </row>
    <row r="877" spans="33:61" x14ac:dyDescent="0.2">
      <c r="AG877" s="11"/>
      <c r="AH877" s="11"/>
      <c r="AI877" s="11"/>
      <c r="AJ877" s="11"/>
      <c r="AK877" s="10"/>
      <c r="AL877" s="10"/>
      <c r="AM877" s="10"/>
      <c r="AN877" s="10"/>
      <c r="AO877" s="10"/>
      <c r="AP877" s="10"/>
      <c r="AQ877" s="10"/>
      <c r="AR877" s="10"/>
      <c r="AS877" s="10"/>
      <c r="AT877" s="10"/>
      <c r="AU877" s="10"/>
      <c r="AV877" s="10"/>
      <c r="AW877" s="10"/>
      <c r="AX877" s="10"/>
      <c r="BA877" s="10"/>
      <c r="BB877" s="10"/>
      <c r="BD877" s="11"/>
      <c r="BE877" s="10"/>
      <c r="BF877" s="10"/>
      <c r="BH877" s="10"/>
      <c r="BI877" s="10"/>
    </row>
    <row r="878" spans="33:61" x14ac:dyDescent="0.2">
      <c r="AG878" s="11"/>
      <c r="AH878" s="11"/>
      <c r="AI878" s="11"/>
      <c r="AJ878" s="11"/>
      <c r="AK878" s="10"/>
      <c r="AL878" s="10"/>
      <c r="AM878" s="10"/>
      <c r="AN878" s="10"/>
      <c r="AO878" s="10"/>
      <c r="AP878" s="10"/>
      <c r="AQ878" s="10"/>
      <c r="AR878" s="10"/>
      <c r="AS878" s="10"/>
      <c r="AT878" s="10"/>
      <c r="AU878" s="10"/>
      <c r="AV878" s="10"/>
      <c r="AW878" s="10"/>
      <c r="AX878" s="10"/>
      <c r="BA878" s="10"/>
      <c r="BB878" s="10"/>
      <c r="BD878" s="11"/>
      <c r="BE878" s="10"/>
      <c r="BF878" s="10"/>
      <c r="BH878" s="10"/>
      <c r="BI878" s="10"/>
    </row>
    <row r="879" spans="33:61" x14ac:dyDescent="0.2">
      <c r="AG879" s="11"/>
      <c r="AH879" s="11"/>
      <c r="AI879" s="11"/>
      <c r="AJ879" s="11"/>
      <c r="AK879" s="10"/>
      <c r="AL879" s="10"/>
      <c r="AM879" s="10"/>
      <c r="AN879" s="10"/>
      <c r="AO879" s="10"/>
      <c r="AP879" s="10"/>
      <c r="AQ879" s="10"/>
      <c r="AR879" s="10"/>
      <c r="AS879" s="10"/>
      <c r="AT879" s="10"/>
      <c r="AU879" s="10"/>
      <c r="AV879" s="10"/>
      <c r="AW879" s="10"/>
      <c r="AX879" s="10"/>
      <c r="BA879" s="10"/>
      <c r="BB879" s="10"/>
      <c r="BD879" s="11"/>
      <c r="BE879" s="10"/>
      <c r="BF879" s="10"/>
      <c r="BH879" s="10"/>
      <c r="BI879" s="10"/>
    </row>
    <row r="880" spans="33:61" x14ac:dyDescent="0.2">
      <c r="AG880" s="11"/>
      <c r="AH880" s="11"/>
      <c r="AI880" s="11"/>
      <c r="AJ880" s="11"/>
      <c r="AK880" s="10"/>
      <c r="AL880" s="10"/>
      <c r="AM880" s="10"/>
      <c r="AN880" s="10"/>
      <c r="AO880" s="10"/>
      <c r="AP880" s="10"/>
      <c r="AQ880" s="10"/>
      <c r="AR880" s="10"/>
      <c r="AS880" s="10"/>
      <c r="AT880" s="10"/>
      <c r="AU880" s="10"/>
      <c r="AV880" s="10"/>
      <c r="AW880" s="10"/>
      <c r="AX880" s="10"/>
      <c r="BA880" s="10"/>
      <c r="BB880" s="10"/>
      <c r="BD880" s="11"/>
      <c r="BE880" s="10"/>
      <c r="BF880" s="10"/>
      <c r="BH880" s="10"/>
      <c r="BI880" s="10"/>
    </row>
    <row r="881" spans="33:61" x14ac:dyDescent="0.2">
      <c r="AG881" s="11"/>
      <c r="AH881" s="11"/>
      <c r="AI881" s="11"/>
      <c r="AJ881" s="11"/>
      <c r="AK881" s="10"/>
      <c r="AL881" s="10"/>
      <c r="AM881" s="10"/>
      <c r="AN881" s="10"/>
      <c r="AO881" s="10"/>
      <c r="AP881" s="10"/>
      <c r="AQ881" s="10"/>
      <c r="AR881" s="10"/>
      <c r="AS881" s="10"/>
      <c r="AT881" s="10"/>
      <c r="AU881" s="10"/>
      <c r="AV881" s="10"/>
      <c r="AW881" s="10"/>
      <c r="AX881" s="10"/>
      <c r="BA881" s="10"/>
      <c r="BB881" s="10"/>
      <c r="BD881" s="11"/>
      <c r="BE881" s="10"/>
      <c r="BF881" s="10"/>
      <c r="BH881" s="10"/>
      <c r="BI881" s="10"/>
    </row>
    <row r="882" spans="33:61" x14ac:dyDescent="0.2">
      <c r="AG882" s="11"/>
      <c r="AH882" s="11"/>
      <c r="AI882" s="11"/>
      <c r="AJ882" s="11"/>
      <c r="AK882" s="10"/>
      <c r="AL882" s="10"/>
      <c r="AM882" s="10"/>
      <c r="AN882" s="10"/>
      <c r="AO882" s="10"/>
      <c r="AP882" s="10"/>
      <c r="AQ882" s="10"/>
      <c r="AR882" s="10"/>
      <c r="AS882" s="10"/>
      <c r="AT882" s="10"/>
      <c r="AU882" s="10"/>
      <c r="AV882" s="10"/>
      <c r="AW882" s="10"/>
      <c r="AX882" s="10"/>
      <c r="BA882" s="10"/>
      <c r="BB882" s="10"/>
      <c r="BD882" s="11"/>
      <c r="BE882" s="10"/>
      <c r="BF882" s="10"/>
      <c r="BH882" s="10"/>
      <c r="BI882" s="10"/>
    </row>
    <row r="883" spans="33:61" x14ac:dyDescent="0.2">
      <c r="AG883" s="11"/>
      <c r="AH883" s="11"/>
      <c r="AI883" s="11"/>
      <c r="AJ883" s="11"/>
      <c r="AK883" s="10"/>
      <c r="AL883" s="10"/>
      <c r="AM883" s="10"/>
      <c r="AN883" s="10"/>
      <c r="AO883" s="10"/>
      <c r="AP883" s="10"/>
      <c r="AQ883" s="10"/>
      <c r="AR883" s="10"/>
      <c r="AS883" s="10"/>
      <c r="AT883" s="10"/>
      <c r="AU883" s="10"/>
      <c r="AV883" s="10"/>
      <c r="AW883" s="10"/>
      <c r="AX883" s="10"/>
      <c r="BA883" s="10"/>
      <c r="BB883" s="10"/>
      <c r="BD883" s="11"/>
      <c r="BE883" s="10"/>
      <c r="BF883" s="10"/>
      <c r="BH883" s="10"/>
      <c r="BI883" s="10"/>
    </row>
    <row r="884" spans="33:61" x14ac:dyDescent="0.2">
      <c r="AG884" s="11"/>
      <c r="AH884" s="11"/>
      <c r="AI884" s="11"/>
      <c r="AJ884" s="11"/>
      <c r="AK884" s="10"/>
      <c r="AL884" s="10"/>
      <c r="AM884" s="10"/>
      <c r="AN884" s="10"/>
      <c r="AO884" s="10"/>
      <c r="AP884" s="10"/>
      <c r="AQ884" s="10"/>
      <c r="AR884" s="10"/>
      <c r="AS884" s="10"/>
      <c r="AT884" s="10"/>
      <c r="AU884" s="10"/>
      <c r="AV884" s="10"/>
      <c r="AW884" s="10"/>
      <c r="AX884" s="10"/>
      <c r="BA884" s="10"/>
      <c r="BB884" s="10"/>
      <c r="BD884" s="11"/>
      <c r="BE884" s="10"/>
      <c r="BF884" s="10"/>
      <c r="BH884" s="10"/>
      <c r="BI884" s="10"/>
    </row>
    <row r="885" spans="33:61" x14ac:dyDescent="0.2">
      <c r="AG885" s="11"/>
      <c r="AH885" s="11"/>
      <c r="AI885" s="11"/>
      <c r="AJ885" s="11"/>
      <c r="AK885" s="10"/>
      <c r="AL885" s="10"/>
      <c r="AM885" s="10"/>
      <c r="AN885" s="10"/>
      <c r="AO885" s="10"/>
      <c r="AP885" s="10"/>
      <c r="AQ885" s="10"/>
      <c r="AR885" s="10"/>
      <c r="AS885" s="10"/>
      <c r="AT885" s="10"/>
      <c r="AU885" s="10"/>
      <c r="AV885" s="10"/>
      <c r="AW885" s="10"/>
      <c r="AX885" s="10"/>
      <c r="BA885" s="10"/>
      <c r="BB885" s="10"/>
      <c r="BD885" s="11"/>
      <c r="BE885" s="10"/>
      <c r="BF885" s="10"/>
      <c r="BH885" s="10"/>
      <c r="BI885" s="10"/>
    </row>
    <row r="886" spans="33:61" x14ac:dyDescent="0.2">
      <c r="AG886" s="11"/>
      <c r="AH886" s="11"/>
      <c r="AI886" s="11"/>
      <c r="AJ886" s="11"/>
      <c r="AK886" s="10"/>
      <c r="AL886" s="10"/>
      <c r="AM886" s="10"/>
      <c r="AN886" s="10"/>
      <c r="AO886" s="10"/>
      <c r="AP886" s="10"/>
      <c r="AQ886" s="10"/>
      <c r="AR886" s="10"/>
      <c r="AS886" s="10"/>
      <c r="AT886" s="10"/>
      <c r="AU886" s="10"/>
      <c r="AV886" s="10"/>
      <c r="AW886" s="10"/>
      <c r="AX886" s="10"/>
      <c r="BA886" s="10"/>
      <c r="BB886" s="10"/>
      <c r="BD886" s="11"/>
      <c r="BE886" s="10"/>
      <c r="BF886" s="10"/>
      <c r="BH886" s="10"/>
      <c r="BI886" s="10"/>
    </row>
    <row r="887" spans="33:61" x14ac:dyDescent="0.2">
      <c r="AG887" s="11"/>
      <c r="AH887" s="11"/>
      <c r="AI887" s="11"/>
      <c r="AJ887" s="11"/>
      <c r="AK887" s="10"/>
      <c r="AL887" s="10"/>
      <c r="AM887" s="10"/>
      <c r="AN887" s="10"/>
      <c r="AO887" s="10"/>
      <c r="AP887" s="10"/>
      <c r="AQ887" s="10"/>
      <c r="AR887" s="10"/>
      <c r="AS887" s="10"/>
      <c r="AT887" s="10"/>
      <c r="AU887" s="10"/>
      <c r="AV887" s="10"/>
      <c r="AW887" s="10"/>
      <c r="AX887" s="10"/>
      <c r="BA887" s="10"/>
      <c r="BB887" s="10"/>
      <c r="BD887" s="11"/>
      <c r="BE887" s="10"/>
      <c r="BF887" s="10"/>
      <c r="BH887" s="10"/>
      <c r="BI887" s="10"/>
    </row>
    <row r="888" spans="33:61" x14ac:dyDescent="0.2">
      <c r="AG888" s="11"/>
      <c r="AH888" s="11"/>
      <c r="AI888" s="11"/>
      <c r="AJ888" s="11"/>
      <c r="AK888" s="10"/>
      <c r="AL888" s="10"/>
      <c r="AM888" s="10"/>
      <c r="AN888" s="10"/>
      <c r="AO888" s="10"/>
      <c r="AP888" s="10"/>
      <c r="AQ888" s="10"/>
      <c r="AR888" s="10"/>
      <c r="AS888" s="10"/>
      <c r="AT888" s="10"/>
      <c r="AU888" s="10"/>
      <c r="AV888" s="10"/>
      <c r="AW888" s="10"/>
      <c r="AX888" s="10"/>
      <c r="BA888" s="10"/>
      <c r="BB888" s="10"/>
      <c r="BD888" s="11"/>
      <c r="BE888" s="10"/>
      <c r="BF888" s="10"/>
      <c r="BH888" s="10"/>
      <c r="BI888" s="10"/>
    </row>
    <row r="889" spans="33:61" x14ac:dyDescent="0.2">
      <c r="AG889" s="11"/>
      <c r="AH889" s="11"/>
      <c r="AI889" s="11"/>
      <c r="AJ889" s="11"/>
      <c r="AK889" s="10"/>
      <c r="AL889" s="10"/>
      <c r="AM889" s="10"/>
      <c r="AN889" s="10"/>
      <c r="AO889" s="10"/>
      <c r="AP889" s="10"/>
      <c r="AQ889" s="10"/>
      <c r="AR889" s="10"/>
      <c r="AS889" s="10"/>
      <c r="AT889" s="10"/>
      <c r="AU889" s="10"/>
      <c r="AV889" s="10"/>
      <c r="AW889" s="10"/>
      <c r="AX889" s="10"/>
      <c r="BA889" s="10"/>
      <c r="BB889" s="10"/>
      <c r="BD889" s="11"/>
      <c r="BE889" s="10"/>
      <c r="BF889" s="10"/>
      <c r="BH889" s="10"/>
      <c r="BI889" s="10"/>
    </row>
    <row r="890" spans="33:61" x14ac:dyDescent="0.2">
      <c r="AG890" s="11"/>
      <c r="AH890" s="11"/>
      <c r="AI890" s="11"/>
      <c r="AJ890" s="11"/>
      <c r="AK890" s="10"/>
      <c r="AL890" s="10"/>
      <c r="AM890" s="10"/>
      <c r="AN890" s="10"/>
      <c r="AO890" s="10"/>
      <c r="AP890" s="10"/>
      <c r="AQ890" s="10"/>
      <c r="AR890" s="10"/>
      <c r="AS890" s="10"/>
      <c r="AT890" s="10"/>
      <c r="AU890" s="10"/>
      <c r="AV890" s="10"/>
      <c r="AW890" s="10"/>
      <c r="AX890" s="10"/>
      <c r="BA890" s="10"/>
      <c r="BB890" s="10"/>
      <c r="BD890" s="11"/>
      <c r="BE890" s="10"/>
      <c r="BF890" s="10"/>
      <c r="BH890" s="10"/>
      <c r="BI890" s="10"/>
    </row>
    <row r="891" spans="33:61" x14ac:dyDescent="0.2">
      <c r="AG891" s="11"/>
      <c r="AH891" s="11"/>
      <c r="AI891" s="11"/>
      <c r="AJ891" s="11"/>
      <c r="AK891" s="10"/>
      <c r="AL891" s="10"/>
      <c r="AM891" s="10"/>
      <c r="AN891" s="10"/>
      <c r="AO891" s="10"/>
      <c r="AP891" s="10"/>
      <c r="AQ891" s="10"/>
      <c r="AR891" s="10"/>
      <c r="AS891" s="10"/>
      <c r="AT891" s="10"/>
      <c r="AU891" s="10"/>
      <c r="AV891" s="10"/>
      <c r="AW891" s="10"/>
      <c r="AX891" s="10"/>
      <c r="BA891" s="10"/>
      <c r="BB891" s="10"/>
      <c r="BD891" s="11"/>
      <c r="BE891" s="10"/>
      <c r="BF891" s="10"/>
      <c r="BH891" s="10"/>
      <c r="BI891" s="10"/>
    </row>
    <row r="892" spans="33:61" x14ac:dyDescent="0.2">
      <c r="AG892" s="11"/>
      <c r="AH892" s="11"/>
      <c r="AI892" s="11"/>
      <c r="AJ892" s="11"/>
      <c r="AK892" s="10"/>
      <c r="AL892" s="10"/>
      <c r="AM892" s="10"/>
      <c r="AN892" s="10"/>
      <c r="AO892" s="10"/>
      <c r="AP892" s="10"/>
      <c r="AQ892" s="10"/>
      <c r="AR892" s="10"/>
      <c r="AS892" s="10"/>
      <c r="AT892" s="10"/>
      <c r="AU892" s="10"/>
      <c r="AV892" s="10"/>
      <c r="AW892" s="10"/>
      <c r="AX892" s="10"/>
      <c r="BA892" s="10"/>
      <c r="BB892" s="10"/>
      <c r="BD892" s="11"/>
      <c r="BE892" s="10"/>
      <c r="BF892" s="10"/>
      <c r="BH892" s="10"/>
      <c r="BI892" s="10"/>
    </row>
    <row r="893" spans="33:61" x14ac:dyDescent="0.2">
      <c r="AG893" s="11"/>
      <c r="AH893" s="11"/>
      <c r="AI893" s="11"/>
      <c r="AJ893" s="11"/>
      <c r="AK893" s="10"/>
      <c r="AL893" s="10"/>
      <c r="AM893" s="10"/>
      <c r="AN893" s="10"/>
      <c r="AO893" s="10"/>
      <c r="AP893" s="10"/>
      <c r="AQ893" s="10"/>
      <c r="AR893" s="10"/>
      <c r="AS893" s="10"/>
      <c r="AT893" s="10"/>
      <c r="AU893" s="10"/>
      <c r="AV893" s="10"/>
      <c r="AW893" s="10"/>
      <c r="AX893" s="10"/>
      <c r="BA893" s="10"/>
      <c r="BB893" s="10"/>
      <c r="BD893" s="11"/>
      <c r="BE893" s="10"/>
      <c r="BF893" s="10"/>
      <c r="BH893" s="10"/>
      <c r="BI893" s="10"/>
    </row>
    <row r="894" spans="33:61" x14ac:dyDescent="0.2">
      <c r="AG894" s="11"/>
      <c r="AH894" s="11"/>
      <c r="AI894" s="11"/>
      <c r="AJ894" s="11"/>
      <c r="AK894" s="10"/>
      <c r="AL894" s="10"/>
      <c r="AM894" s="10"/>
      <c r="AN894" s="10"/>
      <c r="AO894" s="10"/>
      <c r="AP894" s="10"/>
      <c r="AQ894" s="10"/>
      <c r="AR894" s="10"/>
      <c r="AS894" s="10"/>
      <c r="AT894" s="10"/>
      <c r="AU894" s="10"/>
      <c r="AV894" s="10"/>
      <c r="AW894" s="10"/>
      <c r="AX894" s="10"/>
      <c r="BA894" s="10"/>
      <c r="BB894" s="10"/>
      <c r="BD894" s="11"/>
      <c r="BE894" s="10"/>
      <c r="BF894" s="10"/>
      <c r="BH894" s="10"/>
      <c r="BI894" s="10"/>
    </row>
    <row r="895" spans="33:61" x14ac:dyDescent="0.2">
      <c r="AG895" s="11"/>
      <c r="AH895" s="11"/>
      <c r="AI895" s="11"/>
      <c r="AJ895" s="11"/>
      <c r="AK895" s="10"/>
      <c r="AL895" s="10"/>
      <c r="AM895" s="10"/>
      <c r="AN895" s="10"/>
      <c r="AO895" s="10"/>
      <c r="AP895" s="10"/>
      <c r="AQ895" s="10"/>
      <c r="AR895" s="10"/>
      <c r="AS895" s="10"/>
      <c r="AT895" s="10"/>
      <c r="AU895" s="10"/>
      <c r="AV895" s="10"/>
      <c r="AW895" s="10"/>
      <c r="AX895" s="10"/>
      <c r="BA895" s="10"/>
      <c r="BB895" s="10"/>
      <c r="BD895" s="11"/>
      <c r="BE895" s="10"/>
      <c r="BF895" s="10"/>
      <c r="BH895" s="10"/>
      <c r="BI895" s="10"/>
    </row>
    <row r="896" spans="33:61" x14ac:dyDescent="0.2">
      <c r="AG896" s="11"/>
      <c r="AH896" s="11"/>
      <c r="AI896" s="11"/>
      <c r="AJ896" s="11"/>
      <c r="AK896" s="10"/>
      <c r="AL896" s="10"/>
      <c r="AM896" s="10"/>
      <c r="AN896" s="10"/>
      <c r="AO896" s="10"/>
      <c r="AP896" s="10"/>
      <c r="AQ896" s="10"/>
      <c r="AR896" s="10"/>
      <c r="AS896" s="10"/>
      <c r="AT896" s="10"/>
      <c r="AU896" s="10"/>
      <c r="AV896" s="10"/>
      <c r="AW896" s="10"/>
      <c r="AX896" s="10"/>
      <c r="BA896" s="10"/>
      <c r="BB896" s="10"/>
      <c r="BD896" s="11"/>
      <c r="BE896" s="10"/>
      <c r="BF896" s="10"/>
      <c r="BH896" s="10"/>
      <c r="BI896" s="10"/>
    </row>
    <row r="897" spans="33:61" x14ac:dyDescent="0.2">
      <c r="AG897" s="11"/>
      <c r="AH897" s="11"/>
      <c r="AI897" s="11"/>
      <c r="AJ897" s="11"/>
      <c r="AK897" s="10"/>
      <c r="AL897" s="10"/>
      <c r="AM897" s="10"/>
      <c r="AN897" s="10"/>
      <c r="AO897" s="10"/>
      <c r="AP897" s="10"/>
      <c r="AQ897" s="10"/>
      <c r="AR897" s="10"/>
      <c r="AS897" s="10"/>
      <c r="AT897" s="10"/>
      <c r="AU897" s="10"/>
      <c r="AV897" s="10"/>
      <c r="AW897" s="10"/>
      <c r="AX897" s="10"/>
      <c r="BA897" s="10"/>
      <c r="BB897" s="10"/>
      <c r="BD897" s="11"/>
      <c r="BE897" s="10"/>
      <c r="BF897" s="10"/>
      <c r="BH897" s="10"/>
      <c r="BI897" s="10"/>
    </row>
    <row r="898" spans="33:61" x14ac:dyDescent="0.2">
      <c r="AG898" s="11"/>
      <c r="AH898" s="11"/>
      <c r="AI898" s="11"/>
      <c r="AJ898" s="11"/>
      <c r="AK898" s="10"/>
      <c r="AL898" s="10"/>
      <c r="AM898" s="10"/>
      <c r="AN898" s="10"/>
      <c r="AO898" s="10"/>
      <c r="AP898" s="10"/>
      <c r="AQ898" s="10"/>
      <c r="AR898" s="10"/>
      <c r="AS898" s="10"/>
      <c r="AT898" s="10"/>
      <c r="AU898" s="10"/>
      <c r="AV898" s="10"/>
      <c r="AW898" s="10"/>
      <c r="AX898" s="10"/>
      <c r="BA898" s="10"/>
      <c r="BB898" s="10"/>
      <c r="BD898" s="11"/>
      <c r="BE898" s="10"/>
      <c r="BF898" s="10"/>
      <c r="BH898" s="10"/>
      <c r="BI898" s="10"/>
    </row>
    <row r="899" spans="33:61" x14ac:dyDescent="0.2">
      <c r="AG899" s="11"/>
      <c r="AH899" s="11"/>
      <c r="AI899" s="11"/>
      <c r="AJ899" s="11"/>
      <c r="AK899" s="10"/>
      <c r="AL899" s="10"/>
      <c r="AM899" s="10"/>
      <c r="AN899" s="10"/>
      <c r="AO899" s="10"/>
      <c r="AP899" s="10"/>
      <c r="AQ899" s="10"/>
      <c r="AR899" s="10"/>
      <c r="AS899" s="10"/>
      <c r="AT899" s="10"/>
      <c r="AU899" s="10"/>
      <c r="AV899" s="10"/>
      <c r="AW899" s="10"/>
      <c r="AX899" s="10"/>
      <c r="BA899" s="10"/>
      <c r="BB899" s="10"/>
      <c r="BD899" s="11"/>
      <c r="BE899" s="10"/>
      <c r="BF899" s="10"/>
      <c r="BH899" s="10"/>
      <c r="BI899" s="10"/>
    </row>
    <row r="900" spans="33:61" x14ac:dyDescent="0.2">
      <c r="AG900" s="11"/>
      <c r="AH900" s="11"/>
      <c r="AI900" s="11"/>
      <c r="AJ900" s="11"/>
      <c r="AK900" s="10"/>
      <c r="AL900" s="10"/>
      <c r="AM900" s="10"/>
      <c r="AN900" s="10"/>
      <c r="AO900" s="10"/>
      <c r="AP900" s="10"/>
      <c r="AQ900" s="10"/>
      <c r="AR900" s="10"/>
      <c r="AS900" s="10"/>
      <c r="AT900" s="10"/>
      <c r="AU900" s="10"/>
      <c r="AV900" s="10"/>
      <c r="AW900" s="10"/>
      <c r="AX900" s="10"/>
      <c r="BA900" s="10"/>
      <c r="BB900" s="10"/>
      <c r="BD900" s="11"/>
      <c r="BE900" s="10"/>
      <c r="BF900" s="10"/>
      <c r="BH900" s="10"/>
      <c r="BI900" s="10"/>
    </row>
    <row r="901" spans="33:61" x14ac:dyDescent="0.2">
      <c r="AG901" s="11"/>
      <c r="AH901" s="11"/>
      <c r="AI901" s="11"/>
      <c r="AJ901" s="11"/>
      <c r="AK901" s="10"/>
      <c r="AL901" s="10"/>
      <c r="AM901" s="10"/>
      <c r="AN901" s="10"/>
      <c r="AO901" s="10"/>
      <c r="AP901" s="10"/>
      <c r="AQ901" s="10"/>
      <c r="AR901" s="10"/>
      <c r="AS901" s="10"/>
      <c r="AT901" s="10"/>
      <c r="AU901" s="10"/>
      <c r="AV901" s="10"/>
      <c r="AW901" s="10"/>
      <c r="AX901" s="10"/>
      <c r="BA901" s="10"/>
      <c r="BB901" s="10"/>
      <c r="BD901" s="11"/>
      <c r="BE901" s="10"/>
      <c r="BF901" s="10"/>
      <c r="BH901" s="10"/>
      <c r="BI901" s="10"/>
    </row>
    <row r="902" spans="33:61" x14ac:dyDescent="0.2">
      <c r="AG902" s="11"/>
      <c r="AH902" s="11"/>
      <c r="AI902" s="11"/>
      <c r="AJ902" s="11"/>
      <c r="AK902" s="10"/>
      <c r="AL902" s="10"/>
      <c r="AM902" s="10"/>
      <c r="AN902" s="10"/>
      <c r="AO902" s="10"/>
      <c r="AP902" s="10"/>
      <c r="AQ902" s="10"/>
      <c r="AR902" s="10"/>
      <c r="AS902" s="10"/>
      <c r="AT902" s="10"/>
      <c r="AU902" s="10"/>
      <c r="AV902" s="10"/>
      <c r="AW902" s="10"/>
      <c r="AX902" s="10"/>
      <c r="BA902" s="10"/>
      <c r="BB902" s="10"/>
      <c r="BD902" s="11"/>
      <c r="BE902" s="10"/>
      <c r="BF902" s="10"/>
      <c r="BH902" s="10"/>
      <c r="BI902" s="10"/>
    </row>
    <row r="903" spans="33:61" x14ac:dyDescent="0.2">
      <c r="AG903" s="11"/>
      <c r="AH903" s="11"/>
      <c r="AI903" s="11"/>
      <c r="AJ903" s="11"/>
      <c r="AK903" s="10"/>
      <c r="AL903" s="10"/>
      <c r="AM903" s="10"/>
      <c r="AN903" s="10"/>
      <c r="AO903" s="10"/>
      <c r="AP903" s="10"/>
      <c r="AQ903" s="10"/>
      <c r="AR903" s="10"/>
      <c r="AS903" s="10"/>
      <c r="AT903" s="10"/>
      <c r="AU903" s="10"/>
      <c r="AV903" s="10"/>
      <c r="AW903" s="10"/>
      <c r="AX903" s="10"/>
      <c r="BA903" s="10"/>
      <c r="BB903" s="10"/>
      <c r="BD903" s="11"/>
      <c r="BE903" s="10"/>
      <c r="BF903" s="10"/>
      <c r="BH903" s="10"/>
      <c r="BI903" s="10"/>
    </row>
    <row r="904" spans="33:61" x14ac:dyDescent="0.2">
      <c r="AG904" s="11"/>
      <c r="AH904" s="11"/>
      <c r="AI904" s="11"/>
      <c r="AJ904" s="11"/>
      <c r="AK904" s="10"/>
      <c r="AL904" s="10"/>
      <c r="AM904" s="10"/>
      <c r="AN904" s="10"/>
      <c r="AO904" s="10"/>
      <c r="AP904" s="10"/>
      <c r="AQ904" s="10"/>
      <c r="AR904" s="10"/>
      <c r="AS904" s="10"/>
      <c r="AT904" s="10"/>
      <c r="AU904" s="10"/>
      <c r="AV904" s="10"/>
      <c r="AW904" s="10"/>
      <c r="AX904" s="10"/>
      <c r="BA904" s="10"/>
      <c r="BB904" s="10"/>
      <c r="BD904" s="11"/>
      <c r="BE904" s="10"/>
      <c r="BF904" s="10"/>
      <c r="BH904" s="10"/>
      <c r="BI904" s="10"/>
    </row>
    <row r="905" spans="33:61" x14ac:dyDescent="0.2">
      <c r="AG905" s="11"/>
      <c r="AH905" s="11"/>
      <c r="AI905" s="11"/>
      <c r="AJ905" s="11"/>
      <c r="AK905" s="10"/>
      <c r="AL905" s="10"/>
      <c r="AM905" s="10"/>
      <c r="AN905" s="10"/>
      <c r="AO905" s="10"/>
      <c r="AP905" s="10"/>
      <c r="AQ905" s="10"/>
      <c r="AR905" s="10"/>
      <c r="AS905" s="10"/>
      <c r="AT905" s="10"/>
      <c r="AU905" s="10"/>
      <c r="AV905" s="10"/>
      <c r="AW905" s="10"/>
      <c r="AX905" s="10"/>
      <c r="BA905" s="10"/>
      <c r="BB905" s="10"/>
      <c r="BD905" s="11"/>
      <c r="BE905" s="10"/>
      <c r="BF905" s="10"/>
      <c r="BH905" s="10"/>
      <c r="BI905" s="10"/>
    </row>
    <row r="906" spans="33:61" x14ac:dyDescent="0.2">
      <c r="AG906" s="11"/>
      <c r="AH906" s="11"/>
      <c r="AI906" s="11"/>
      <c r="AJ906" s="11"/>
      <c r="AK906" s="10"/>
      <c r="AL906" s="10"/>
      <c r="AM906" s="10"/>
      <c r="AN906" s="10"/>
      <c r="AO906" s="10"/>
      <c r="AP906" s="10"/>
      <c r="AQ906" s="10"/>
      <c r="AR906" s="10"/>
      <c r="AS906" s="10"/>
      <c r="AT906" s="10"/>
      <c r="AU906" s="10"/>
      <c r="AV906" s="10"/>
      <c r="AW906" s="10"/>
      <c r="AX906" s="10"/>
      <c r="BA906" s="10"/>
      <c r="BB906" s="10"/>
      <c r="BD906" s="11"/>
      <c r="BE906" s="10"/>
      <c r="BF906" s="10"/>
      <c r="BH906" s="10"/>
      <c r="BI906" s="10"/>
    </row>
    <row r="907" spans="33:61" x14ac:dyDescent="0.2">
      <c r="AG907" s="11"/>
      <c r="AH907" s="11"/>
      <c r="AI907" s="11"/>
      <c r="AJ907" s="11"/>
      <c r="AK907" s="10"/>
      <c r="AL907" s="10"/>
      <c r="AM907" s="10"/>
      <c r="AN907" s="10"/>
      <c r="AO907" s="10"/>
      <c r="AP907" s="10"/>
      <c r="AQ907" s="10"/>
      <c r="AR907" s="10"/>
      <c r="AS907" s="10"/>
      <c r="AT907" s="10"/>
      <c r="AU907" s="10"/>
      <c r="AV907" s="10"/>
      <c r="AW907" s="10"/>
      <c r="AX907" s="10"/>
      <c r="BA907" s="10"/>
      <c r="BB907" s="10"/>
      <c r="BD907" s="11"/>
      <c r="BE907" s="10"/>
      <c r="BF907" s="10"/>
      <c r="BH907" s="10"/>
      <c r="BI907" s="10"/>
    </row>
    <row r="908" spans="33:61" x14ac:dyDescent="0.2">
      <c r="AG908" s="11"/>
      <c r="AH908" s="11"/>
      <c r="AI908" s="11"/>
      <c r="AJ908" s="11"/>
      <c r="AK908" s="10"/>
      <c r="AL908" s="10"/>
      <c r="AM908" s="10"/>
      <c r="AN908" s="10"/>
      <c r="AO908" s="10"/>
      <c r="AP908" s="10"/>
      <c r="AQ908" s="10"/>
      <c r="AR908" s="10"/>
      <c r="AS908" s="10"/>
      <c r="AT908" s="10"/>
      <c r="AU908" s="10"/>
      <c r="AV908" s="10"/>
      <c r="AW908" s="10"/>
      <c r="AX908" s="10"/>
      <c r="BA908" s="10"/>
      <c r="BB908" s="10"/>
      <c r="BD908" s="11"/>
      <c r="BE908" s="10"/>
      <c r="BF908" s="10"/>
      <c r="BH908" s="10"/>
      <c r="BI908" s="10"/>
    </row>
    <row r="909" spans="33:61" x14ac:dyDescent="0.2">
      <c r="AG909" s="11"/>
      <c r="AH909" s="11"/>
      <c r="AI909" s="11"/>
      <c r="AJ909" s="11"/>
      <c r="AK909" s="10"/>
      <c r="AL909" s="10"/>
      <c r="AM909" s="10"/>
      <c r="AN909" s="10"/>
      <c r="AO909" s="10"/>
      <c r="AP909" s="10"/>
      <c r="AQ909" s="10"/>
      <c r="AR909" s="10"/>
      <c r="AS909" s="10"/>
      <c r="AT909" s="10"/>
      <c r="AU909" s="10"/>
      <c r="AV909" s="10"/>
      <c r="AW909" s="10"/>
      <c r="AX909" s="10"/>
      <c r="BA909" s="10"/>
      <c r="BB909" s="10"/>
      <c r="BD909" s="11"/>
      <c r="BE909" s="10"/>
      <c r="BF909" s="10"/>
      <c r="BH909" s="10"/>
      <c r="BI909" s="10"/>
    </row>
    <row r="910" spans="33:61" x14ac:dyDescent="0.2">
      <c r="AG910" s="11"/>
      <c r="AH910" s="11"/>
      <c r="AI910" s="11"/>
      <c r="AJ910" s="11"/>
      <c r="AK910" s="10"/>
      <c r="AL910" s="10"/>
      <c r="AM910" s="10"/>
      <c r="AN910" s="10"/>
      <c r="AO910" s="10"/>
      <c r="AP910" s="10"/>
      <c r="AQ910" s="10"/>
      <c r="AR910" s="10"/>
      <c r="AS910" s="10"/>
      <c r="AT910" s="10"/>
      <c r="AU910" s="10"/>
      <c r="AV910" s="10"/>
      <c r="AW910" s="10"/>
      <c r="AX910" s="10"/>
      <c r="BA910" s="10"/>
      <c r="BB910" s="10"/>
      <c r="BD910" s="11"/>
      <c r="BE910" s="10"/>
      <c r="BF910" s="10"/>
      <c r="BH910" s="10"/>
      <c r="BI910" s="10"/>
    </row>
    <row r="911" spans="33:61" x14ac:dyDescent="0.2">
      <c r="AG911" s="11"/>
      <c r="AH911" s="11"/>
      <c r="AI911" s="11"/>
      <c r="AJ911" s="11"/>
      <c r="AK911" s="10"/>
      <c r="AL911" s="10"/>
      <c r="AM911" s="10"/>
      <c r="AN911" s="10"/>
      <c r="AO911" s="10"/>
      <c r="AP911" s="10"/>
      <c r="AQ911" s="10"/>
      <c r="AR911" s="10"/>
      <c r="AS911" s="10"/>
      <c r="AT911" s="10"/>
      <c r="AU911" s="10"/>
      <c r="AV911" s="10"/>
      <c r="AW911" s="10"/>
      <c r="AX911" s="10"/>
      <c r="BA911" s="10"/>
      <c r="BB911" s="10"/>
      <c r="BD911" s="11"/>
      <c r="BE911" s="10"/>
      <c r="BF911" s="10"/>
      <c r="BH911" s="10"/>
      <c r="BI911" s="10"/>
    </row>
    <row r="912" spans="33:61" x14ac:dyDescent="0.2">
      <c r="AG912" s="11"/>
      <c r="AH912" s="11"/>
      <c r="AI912" s="11"/>
      <c r="AJ912" s="11"/>
      <c r="AK912" s="10"/>
      <c r="AL912" s="10"/>
      <c r="AM912" s="10"/>
      <c r="AN912" s="10"/>
      <c r="AO912" s="10"/>
      <c r="AP912" s="10"/>
      <c r="AQ912" s="10"/>
      <c r="AR912" s="10"/>
      <c r="AS912" s="10"/>
      <c r="AT912" s="10"/>
      <c r="AU912" s="10"/>
      <c r="AV912" s="10"/>
      <c r="AW912" s="10"/>
      <c r="AX912" s="10"/>
      <c r="BA912" s="10"/>
      <c r="BB912" s="10"/>
      <c r="BD912" s="11"/>
      <c r="BE912" s="10"/>
      <c r="BF912" s="10"/>
      <c r="BH912" s="10"/>
      <c r="BI912" s="10"/>
    </row>
    <row r="913" spans="33:61" x14ac:dyDescent="0.2">
      <c r="AG913" s="11"/>
      <c r="AH913" s="11"/>
      <c r="AI913" s="11"/>
      <c r="AJ913" s="11"/>
      <c r="AK913" s="10"/>
      <c r="AL913" s="10"/>
      <c r="AM913" s="10"/>
      <c r="AN913" s="10"/>
      <c r="AO913" s="10"/>
      <c r="AP913" s="10"/>
      <c r="AQ913" s="10"/>
      <c r="AR913" s="10"/>
      <c r="AS913" s="10"/>
      <c r="AT913" s="10"/>
      <c r="AU913" s="10"/>
      <c r="AV913" s="10"/>
      <c r="AW913" s="10"/>
      <c r="AX913" s="10"/>
      <c r="BA913" s="10"/>
      <c r="BB913" s="10"/>
      <c r="BD913" s="11"/>
      <c r="BE913" s="10"/>
      <c r="BF913" s="10"/>
      <c r="BH913" s="10"/>
      <c r="BI913" s="10"/>
    </row>
    <row r="914" spans="33:61" x14ac:dyDescent="0.2">
      <c r="AG914" s="11"/>
      <c r="AH914" s="11"/>
      <c r="AI914" s="11"/>
      <c r="AJ914" s="11"/>
      <c r="AK914" s="10"/>
      <c r="AL914" s="10"/>
      <c r="AM914" s="10"/>
      <c r="AN914" s="10"/>
      <c r="AO914" s="10"/>
      <c r="AP914" s="10"/>
      <c r="AQ914" s="10"/>
      <c r="AR914" s="10"/>
      <c r="AS914" s="10"/>
      <c r="AT914" s="10"/>
      <c r="AU914" s="10"/>
      <c r="AV914" s="10"/>
      <c r="AW914" s="10"/>
      <c r="AX914" s="10"/>
      <c r="BA914" s="10"/>
      <c r="BB914" s="10"/>
      <c r="BD914" s="11"/>
      <c r="BE914" s="10"/>
      <c r="BF914" s="10"/>
      <c r="BH914" s="10"/>
      <c r="BI914" s="10"/>
    </row>
    <row r="915" spans="33:61" x14ac:dyDescent="0.2">
      <c r="AG915" s="11"/>
      <c r="AH915" s="11"/>
      <c r="AI915" s="11"/>
      <c r="AJ915" s="11"/>
      <c r="AK915" s="10"/>
      <c r="AL915" s="10"/>
      <c r="AM915" s="10"/>
      <c r="AN915" s="10"/>
      <c r="AO915" s="10"/>
      <c r="AP915" s="10"/>
      <c r="AQ915" s="10"/>
      <c r="AR915" s="10"/>
      <c r="AS915" s="10"/>
      <c r="AT915" s="10"/>
      <c r="AU915" s="10"/>
      <c r="AV915" s="10"/>
      <c r="AW915" s="10"/>
      <c r="AX915" s="10"/>
      <c r="BA915" s="10"/>
      <c r="BB915" s="10"/>
      <c r="BD915" s="11"/>
      <c r="BE915" s="10"/>
      <c r="BF915" s="10"/>
      <c r="BH915" s="10"/>
      <c r="BI915" s="10"/>
    </row>
    <row r="916" spans="33:61" x14ac:dyDescent="0.2">
      <c r="AG916" s="11"/>
      <c r="AH916" s="11"/>
      <c r="AI916" s="11"/>
      <c r="AJ916" s="11"/>
      <c r="AK916" s="10"/>
      <c r="AL916" s="10"/>
      <c r="AM916" s="10"/>
      <c r="AN916" s="10"/>
      <c r="AO916" s="10"/>
      <c r="AP916" s="10"/>
      <c r="AQ916" s="10"/>
      <c r="AR916" s="10"/>
      <c r="AS916" s="10"/>
      <c r="AT916" s="10"/>
      <c r="AU916" s="10"/>
      <c r="AV916" s="10"/>
      <c r="AW916" s="10"/>
      <c r="AX916" s="10"/>
      <c r="BA916" s="10"/>
      <c r="BB916" s="10"/>
      <c r="BD916" s="11"/>
      <c r="BE916" s="10"/>
      <c r="BF916" s="10"/>
      <c r="BH916" s="10"/>
      <c r="BI916" s="10"/>
    </row>
    <row r="917" spans="33:61" x14ac:dyDescent="0.2">
      <c r="AG917" s="11"/>
      <c r="AH917" s="11"/>
      <c r="AI917" s="11"/>
      <c r="AJ917" s="11"/>
      <c r="AK917" s="10"/>
      <c r="AL917" s="10"/>
      <c r="AM917" s="10"/>
      <c r="AN917" s="10"/>
      <c r="AO917" s="10"/>
      <c r="AP917" s="10"/>
      <c r="AQ917" s="10"/>
      <c r="AR917" s="10"/>
      <c r="AS917" s="10"/>
      <c r="AT917" s="10"/>
      <c r="AU917" s="10"/>
      <c r="AV917" s="10"/>
      <c r="AW917" s="10"/>
      <c r="AX917" s="10"/>
      <c r="BA917" s="10"/>
      <c r="BB917" s="10"/>
      <c r="BD917" s="11"/>
      <c r="BE917" s="10"/>
      <c r="BF917" s="10"/>
      <c r="BH917" s="10"/>
      <c r="BI917" s="10"/>
    </row>
    <row r="918" spans="33:61" x14ac:dyDescent="0.2">
      <c r="AG918" s="11"/>
      <c r="AH918" s="11"/>
      <c r="AI918" s="11"/>
      <c r="AJ918" s="11"/>
      <c r="AK918" s="10"/>
      <c r="AL918" s="10"/>
      <c r="AM918" s="10"/>
      <c r="AN918" s="10"/>
      <c r="AO918" s="10"/>
      <c r="AP918" s="10"/>
      <c r="AQ918" s="10"/>
      <c r="AR918" s="10"/>
      <c r="AS918" s="10"/>
      <c r="AT918" s="10"/>
      <c r="AU918" s="10"/>
      <c r="AV918" s="10"/>
      <c r="AW918" s="10"/>
      <c r="AX918" s="10"/>
      <c r="BA918" s="10"/>
      <c r="BB918" s="10"/>
      <c r="BD918" s="11"/>
      <c r="BE918" s="10"/>
      <c r="BF918" s="10"/>
      <c r="BH918" s="10"/>
      <c r="BI918" s="10"/>
    </row>
    <row r="919" spans="33:61" x14ac:dyDescent="0.2">
      <c r="AG919" s="11"/>
      <c r="AH919" s="11"/>
      <c r="AI919" s="11"/>
      <c r="AJ919" s="11"/>
      <c r="AK919" s="10"/>
      <c r="AL919" s="10"/>
      <c r="AM919" s="10"/>
      <c r="AN919" s="10"/>
      <c r="AO919" s="10"/>
      <c r="AP919" s="10"/>
      <c r="AQ919" s="10"/>
      <c r="AR919" s="10"/>
      <c r="AS919" s="10"/>
      <c r="AT919" s="10"/>
      <c r="AU919" s="10"/>
      <c r="AV919" s="10"/>
      <c r="AW919" s="10"/>
      <c r="AX919" s="10"/>
      <c r="BA919" s="10"/>
      <c r="BB919" s="10"/>
      <c r="BD919" s="11"/>
      <c r="BE919" s="10"/>
      <c r="BF919" s="10"/>
      <c r="BH919" s="10"/>
      <c r="BI919" s="10"/>
    </row>
    <row r="920" spans="33:61" x14ac:dyDescent="0.2">
      <c r="AG920" s="11"/>
      <c r="AH920" s="11"/>
      <c r="AI920" s="11"/>
      <c r="AJ920" s="11"/>
      <c r="AK920" s="10"/>
      <c r="AL920" s="10"/>
      <c r="AM920" s="10"/>
      <c r="AN920" s="10"/>
      <c r="AO920" s="10"/>
      <c r="AP920" s="10"/>
      <c r="AQ920" s="10"/>
      <c r="AR920" s="10"/>
      <c r="AS920" s="10"/>
      <c r="AT920" s="10"/>
      <c r="AU920" s="10"/>
      <c r="AV920" s="10"/>
      <c r="AW920" s="10"/>
      <c r="AX920" s="10"/>
      <c r="BA920" s="10"/>
      <c r="BB920" s="10"/>
      <c r="BD920" s="11"/>
      <c r="BE920" s="10"/>
      <c r="BF920" s="10"/>
      <c r="BH920" s="10"/>
      <c r="BI920" s="10"/>
    </row>
    <row r="921" spans="33:61" x14ac:dyDescent="0.2">
      <c r="AG921" s="11"/>
      <c r="AH921" s="11"/>
      <c r="AI921" s="11"/>
      <c r="AJ921" s="11"/>
      <c r="AK921" s="10"/>
      <c r="AL921" s="10"/>
      <c r="AM921" s="10"/>
      <c r="AN921" s="10"/>
      <c r="AO921" s="10"/>
      <c r="AP921" s="10"/>
      <c r="AQ921" s="10"/>
      <c r="AR921" s="10"/>
      <c r="AS921" s="10"/>
      <c r="AT921" s="10"/>
      <c r="AU921" s="10"/>
      <c r="AV921" s="10"/>
      <c r="AW921" s="10"/>
      <c r="AX921" s="10"/>
      <c r="BA921" s="10"/>
      <c r="BB921" s="10"/>
      <c r="BD921" s="11"/>
      <c r="BE921" s="10"/>
      <c r="BF921" s="10"/>
      <c r="BH921" s="10"/>
      <c r="BI921" s="10"/>
    </row>
    <row r="922" spans="33:61" x14ac:dyDescent="0.2">
      <c r="AG922" s="11"/>
      <c r="AH922" s="11"/>
      <c r="AI922" s="11"/>
      <c r="AJ922" s="11"/>
      <c r="AK922" s="10"/>
      <c r="AL922" s="10"/>
      <c r="AM922" s="10"/>
      <c r="AN922" s="10"/>
      <c r="AO922" s="10"/>
      <c r="AP922" s="10"/>
      <c r="AQ922" s="10"/>
      <c r="AR922" s="10"/>
      <c r="AS922" s="10"/>
      <c r="AT922" s="10"/>
      <c r="AU922" s="10"/>
      <c r="AV922" s="10"/>
      <c r="AW922" s="10"/>
      <c r="AX922" s="10"/>
      <c r="BA922" s="10"/>
      <c r="BB922" s="10"/>
      <c r="BD922" s="11"/>
      <c r="BE922" s="10"/>
      <c r="BF922" s="10"/>
      <c r="BH922" s="10"/>
      <c r="BI922" s="10"/>
    </row>
    <row r="923" spans="33:61" x14ac:dyDescent="0.2">
      <c r="AG923" s="11"/>
      <c r="AH923" s="11"/>
      <c r="AI923" s="11"/>
      <c r="AJ923" s="11"/>
      <c r="AK923" s="10"/>
      <c r="AL923" s="10"/>
      <c r="AM923" s="10"/>
      <c r="AN923" s="10"/>
      <c r="AO923" s="10"/>
      <c r="AP923" s="10"/>
      <c r="AQ923" s="10"/>
      <c r="AR923" s="10"/>
      <c r="AS923" s="10"/>
      <c r="AT923" s="10"/>
      <c r="AU923" s="10"/>
      <c r="AV923" s="10"/>
      <c r="AW923" s="10"/>
      <c r="AX923" s="10"/>
      <c r="BA923" s="10"/>
      <c r="BB923" s="10"/>
      <c r="BD923" s="11"/>
      <c r="BE923" s="10"/>
      <c r="BF923" s="10"/>
      <c r="BH923" s="10"/>
      <c r="BI923" s="10"/>
    </row>
    <row r="924" spans="33:61" x14ac:dyDescent="0.2">
      <c r="AG924" s="11"/>
      <c r="AH924" s="11"/>
      <c r="AI924" s="11"/>
      <c r="AJ924" s="11"/>
      <c r="AK924" s="10"/>
      <c r="AL924" s="10"/>
      <c r="AM924" s="10"/>
      <c r="AN924" s="10"/>
      <c r="AO924" s="10"/>
      <c r="AP924" s="10"/>
      <c r="AQ924" s="10"/>
      <c r="AR924" s="10"/>
      <c r="AS924" s="10"/>
      <c r="AT924" s="10"/>
      <c r="AU924" s="10"/>
      <c r="AV924" s="10"/>
      <c r="AW924" s="10"/>
      <c r="AX924" s="10"/>
      <c r="BA924" s="10"/>
      <c r="BB924" s="10"/>
      <c r="BD924" s="11"/>
      <c r="BE924" s="10"/>
      <c r="BF924" s="10"/>
      <c r="BH924" s="10"/>
      <c r="BI924" s="10"/>
    </row>
    <row r="925" spans="33:61" x14ac:dyDescent="0.2">
      <c r="AG925" s="11"/>
      <c r="AH925" s="11"/>
      <c r="AI925" s="11"/>
      <c r="AJ925" s="11"/>
      <c r="AK925" s="10"/>
      <c r="AL925" s="10"/>
      <c r="AM925" s="10"/>
      <c r="AN925" s="10"/>
      <c r="AO925" s="10"/>
      <c r="AP925" s="10"/>
      <c r="AQ925" s="10"/>
      <c r="AR925" s="10"/>
      <c r="AS925" s="10"/>
      <c r="AT925" s="10"/>
      <c r="AU925" s="10"/>
      <c r="AV925" s="10"/>
      <c r="AW925" s="10"/>
      <c r="AX925" s="10"/>
      <c r="BA925" s="10"/>
      <c r="BB925" s="10"/>
      <c r="BD925" s="11"/>
      <c r="BE925" s="10"/>
      <c r="BF925" s="10"/>
      <c r="BH925" s="10"/>
      <c r="BI925" s="10"/>
    </row>
    <row r="926" spans="33:61" x14ac:dyDescent="0.2">
      <c r="AG926" s="11"/>
      <c r="AH926" s="11"/>
      <c r="AI926" s="11"/>
      <c r="AJ926" s="11"/>
      <c r="AK926" s="10"/>
      <c r="AL926" s="10"/>
      <c r="AM926" s="10"/>
      <c r="AN926" s="10"/>
      <c r="AO926" s="10"/>
      <c r="AP926" s="10"/>
      <c r="AQ926" s="10"/>
      <c r="AR926" s="10"/>
      <c r="AS926" s="10"/>
      <c r="AT926" s="10"/>
      <c r="AU926" s="10"/>
      <c r="AV926" s="10"/>
      <c r="AW926" s="10"/>
      <c r="AX926" s="10"/>
      <c r="BA926" s="10"/>
      <c r="BB926" s="10"/>
      <c r="BD926" s="11"/>
      <c r="BE926" s="10"/>
      <c r="BF926" s="10"/>
      <c r="BH926" s="10"/>
      <c r="BI926" s="10"/>
    </row>
    <row r="927" spans="33:61" x14ac:dyDescent="0.2">
      <c r="AG927" s="11"/>
      <c r="AH927" s="11"/>
      <c r="AI927" s="11"/>
      <c r="AJ927" s="11"/>
      <c r="AK927" s="10"/>
      <c r="AL927" s="10"/>
      <c r="AM927" s="10"/>
      <c r="AN927" s="10"/>
      <c r="AO927" s="10"/>
      <c r="AP927" s="10"/>
      <c r="AQ927" s="10"/>
      <c r="AR927" s="10"/>
      <c r="AS927" s="10"/>
      <c r="AT927" s="10"/>
      <c r="AU927" s="10"/>
      <c r="AV927" s="10"/>
      <c r="AW927" s="10"/>
      <c r="AX927" s="10"/>
      <c r="BA927" s="10"/>
      <c r="BB927" s="10"/>
      <c r="BD927" s="11"/>
      <c r="BE927" s="10"/>
      <c r="BF927" s="10"/>
      <c r="BH927" s="10"/>
      <c r="BI927" s="10"/>
    </row>
    <row r="928" spans="33:61" x14ac:dyDescent="0.2">
      <c r="AG928" s="11"/>
      <c r="AH928" s="11"/>
      <c r="AI928" s="11"/>
      <c r="AJ928" s="11"/>
      <c r="AK928" s="10"/>
      <c r="AL928" s="10"/>
      <c r="AM928" s="10"/>
      <c r="AN928" s="10"/>
      <c r="AO928" s="10"/>
      <c r="AP928" s="10"/>
      <c r="AQ928" s="10"/>
      <c r="AR928" s="10"/>
      <c r="AS928" s="10"/>
      <c r="AT928" s="10"/>
      <c r="AU928" s="10"/>
      <c r="AV928" s="10"/>
      <c r="AW928" s="10"/>
      <c r="AX928" s="10"/>
      <c r="BA928" s="10"/>
      <c r="BB928" s="10"/>
      <c r="BD928" s="11"/>
      <c r="BE928" s="10"/>
      <c r="BF928" s="10"/>
      <c r="BH928" s="10"/>
      <c r="BI928" s="10"/>
    </row>
    <row r="929" spans="33:61" x14ac:dyDescent="0.2">
      <c r="AG929" s="11"/>
      <c r="AH929" s="11"/>
      <c r="AI929" s="11"/>
      <c r="AJ929" s="11"/>
      <c r="AK929" s="10"/>
      <c r="AL929" s="10"/>
      <c r="AM929" s="10"/>
      <c r="AN929" s="10"/>
      <c r="AO929" s="10"/>
      <c r="AP929" s="10"/>
      <c r="AQ929" s="10"/>
      <c r="AR929" s="10"/>
      <c r="AS929" s="10"/>
      <c r="AT929" s="10"/>
      <c r="AU929" s="10"/>
      <c r="AV929" s="10"/>
      <c r="AW929" s="10"/>
      <c r="AX929" s="10"/>
      <c r="BA929" s="10"/>
      <c r="BB929" s="10"/>
      <c r="BD929" s="11"/>
      <c r="BE929" s="10"/>
      <c r="BF929" s="10"/>
      <c r="BH929" s="10"/>
      <c r="BI929" s="10"/>
    </row>
    <row r="930" spans="33:61" x14ac:dyDescent="0.2">
      <c r="AG930" s="11"/>
      <c r="AH930" s="11"/>
      <c r="AI930" s="11"/>
      <c r="AJ930" s="11"/>
      <c r="AK930" s="10"/>
      <c r="AL930" s="10"/>
      <c r="AM930" s="10"/>
      <c r="AN930" s="10"/>
      <c r="AO930" s="10"/>
      <c r="AP930" s="10"/>
      <c r="AQ930" s="10"/>
      <c r="AR930" s="10"/>
      <c r="AS930" s="10"/>
      <c r="AT930" s="10"/>
      <c r="AU930" s="10"/>
      <c r="AV930" s="10"/>
      <c r="AW930" s="10"/>
      <c r="AX930" s="10"/>
      <c r="BA930" s="10"/>
      <c r="BB930" s="10"/>
      <c r="BD930" s="11"/>
      <c r="BE930" s="10"/>
      <c r="BF930" s="10"/>
      <c r="BH930" s="10"/>
      <c r="BI930" s="10"/>
    </row>
    <row r="931" spans="33:61" x14ac:dyDescent="0.2">
      <c r="AG931" s="11"/>
      <c r="AH931" s="11"/>
      <c r="AI931" s="11"/>
      <c r="AJ931" s="11"/>
      <c r="AK931" s="10"/>
      <c r="AL931" s="10"/>
      <c r="AM931" s="10"/>
      <c r="AN931" s="10"/>
      <c r="AO931" s="10"/>
      <c r="AP931" s="10"/>
      <c r="AQ931" s="10"/>
      <c r="AR931" s="10"/>
      <c r="AS931" s="10"/>
      <c r="AT931" s="10"/>
      <c r="AU931" s="10"/>
      <c r="AV931" s="10"/>
      <c r="AW931" s="10"/>
      <c r="AX931" s="10"/>
      <c r="BA931" s="10"/>
      <c r="BB931" s="10"/>
      <c r="BD931" s="11"/>
      <c r="BE931" s="10"/>
      <c r="BF931" s="10"/>
      <c r="BH931" s="10"/>
      <c r="BI931" s="10"/>
    </row>
    <row r="932" spans="33:61" x14ac:dyDescent="0.2">
      <c r="AG932" s="11"/>
      <c r="AH932" s="11"/>
      <c r="AI932" s="11"/>
      <c r="AJ932" s="11"/>
      <c r="AK932" s="10"/>
      <c r="AL932" s="10"/>
      <c r="AM932" s="10"/>
      <c r="AN932" s="10"/>
      <c r="AO932" s="10"/>
      <c r="AP932" s="10"/>
      <c r="AQ932" s="10"/>
      <c r="AR932" s="10"/>
      <c r="AS932" s="10"/>
      <c r="AT932" s="10"/>
      <c r="AU932" s="10"/>
      <c r="AV932" s="10"/>
      <c r="AW932" s="10"/>
      <c r="AX932" s="10"/>
      <c r="BA932" s="10"/>
      <c r="BB932" s="10"/>
      <c r="BD932" s="11"/>
      <c r="BE932" s="10"/>
      <c r="BF932" s="10"/>
      <c r="BH932" s="10"/>
      <c r="BI932" s="10"/>
    </row>
    <row r="933" spans="33:61" x14ac:dyDescent="0.2">
      <c r="AG933" s="11"/>
      <c r="AH933" s="11"/>
      <c r="AI933" s="11"/>
      <c r="AJ933" s="11"/>
      <c r="AK933" s="10"/>
      <c r="AL933" s="10"/>
      <c r="AM933" s="10"/>
      <c r="AN933" s="10"/>
      <c r="AO933" s="10"/>
      <c r="AP933" s="10"/>
      <c r="AQ933" s="10"/>
      <c r="AR933" s="10"/>
      <c r="AS933" s="10"/>
      <c r="AT933" s="10"/>
      <c r="AU933" s="10"/>
      <c r="AV933" s="10"/>
      <c r="AW933" s="10"/>
      <c r="AX933" s="10"/>
      <c r="BA933" s="10"/>
      <c r="BB933" s="10"/>
      <c r="BD933" s="11"/>
      <c r="BE933" s="10"/>
      <c r="BF933" s="10"/>
      <c r="BH933" s="10"/>
      <c r="BI933" s="10"/>
    </row>
    <row r="934" spans="33:61" x14ac:dyDescent="0.2">
      <c r="AG934" s="11"/>
      <c r="AH934" s="11"/>
      <c r="AI934" s="11"/>
      <c r="AJ934" s="11"/>
      <c r="AK934" s="10"/>
      <c r="AL934" s="10"/>
      <c r="AM934" s="10"/>
      <c r="AN934" s="10"/>
      <c r="AO934" s="10"/>
      <c r="AP934" s="10"/>
      <c r="AQ934" s="10"/>
      <c r="AR934" s="10"/>
      <c r="AS934" s="10"/>
      <c r="AT934" s="10"/>
      <c r="AU934" s="10"/>
      <c r="AV934" s="10"/>
      <c r="AW934" s="10"/>
      <c r="AX934" s="10"/>
      <c r="BA934" s="10"/>
      <c r="BB934" s="10"/>
      <c r="BD934" s="11"/>
      <c r="BE934" s="10"/>
      <c r="BF934" s="10"/>
      <c r="BH934" s="10"/>
      <c r="BI934" s="10"/>
    </row>
    <row r="935" spans="33:61" x14ac:dyDescent="0.2">
      <c r="AG935" s="11"/>
      <c r="AH935" s="11"/>
      <c r="AI935" s="11"/>
      <c r="AJ935" s="11"/>
      <c r="AK935" s="10"/>
      <c r="AL935" s="10"/>
      <c r="AM935" s="10"/>
      <c r="AN935" s="10"/>
      <c r="AO935" s="10"/>
      <c r="AP935" s="10"/>
      <c r="AQ935" s="10"/>
      <c r="AR935" s="10"/>
      <c r="AS935" s="10"/>
      <c r="AT935" s="10"/>
      <c r="AU935" s="10"/>
      <c r="AV935" s="10"/>
      <c r="AW935" s="10"/>
      <c r="AX935" s="10"/>
      <c r="BA935" s="10"/>
      <c r="BB935" s="10"/>
      <c r="BD935" s="11"/>
      <c r="BE935" s="10"/>
      <c r="BF935" s="10"/>
      <c r="BH935" s="10"/>
      <c r="BI935" s="10"/>
    </row>
    <row r="936" spans="33:61" x14ac:dyDescent="0.2">
      <c r="AG936" s="11"/>
      <c r="AH936" s="11"/>
      <c r="AI936" s="11"/>
      <c r="AJ936" s="11"/>
      <c r="AK936" s="10"/>
      <c r="AL936" s="10"/>
      <c r="AM936" s="10"/>
      <c r="AN936" s="10"/>
      <c r="AO936" s="10"/>
      <c r="AP936" s="10"/>
      <c r="AQ936" s="10"/>
      <c r="AR936" s="10"/>
      <c r="AS936" s="10"/>
      <c r="AT936" s="10"/>
      <c r="AU936" s="10"/>
      <c r="AV936" s="10"/>
      <c r="AW936" s="10"/>
      <c r="AX936" s="10"/>
      <c r="BA936" s="10"/>
      <c r="BB936" s="10"/>
      <c r="BD936" s="11"/>
      <c r="BE936" s="10"/>
      <c r="BF936" s="10"/>
      <c r="BH936" s="10"/>
      <c r="BI936" s="10"/>
    </row>
    <row r="937" spans="33:61" x14ac:dyDescent="0.2">
      <c r="AG937" s="11"/>
      <c r="AH937" s="11"/>
      <c r="AI937" s="11"/>
      <c r="AJ937" s="11"/>
      <c r="AK937" s="10"/>
      <c r="AL937" s="10"/>
      <c r="AM937" s="10"/>
      <c r="AN937" s="10"/>
      <c r="AO937" s="10"/>
      <c r="AP937" s="10"/>
      <c r="AQ937" s="10"/>
      <c r="AR937" s="10"/>
      <c r="AS937" s="10"/>
      <c r="AT937" s="10"/>
      <c r="AU937" s="10"/>
      <c r="AV937" s="10"/>
      <c r="AW937" s="10"/>
      <c r="AX937" s="10"/>
      <c r="BA937" s="10"/>
      <c r="BB937" s="10"/>
      <c r="BD937" s="11"/>
      <c r="BE937" s="10"/>
      <c r="BF937" s="10"/>
      <c r="BH937" s="10"/>
      <c r="BI937" s="10"/>
    </row>
    <row r="938" spans="33:61" x14ac:dyDescent="0.2">
      <c r="AG938" s="11"/>
      <c r="AH938" s="11"/>
      <c r="AI938" s="11"/>
      <c r="AJ938" s="11"/>
      <c r="AK938" s="10"/>
      <c r="AL938" s="10"/>
      <c r="AM938" s="10"/>
      <c r="AN938" s="10"/>
      <c r="AO938" s="10"/>
      <c r="AP938" s="10"/>
      <c r="AQ938" s="10"/>
      <c r="AR938" s="10"/>
      <c r="AS938" s="10"/>
      <c r="AT938" s="10"/>
      <c r="AU938" s="10"/>
      <c r="AV938" s="10"/>
      <c r="AW938" s="10"/>
      <c r="AX938" s="10"/>
      <c r="BA938" s="10"/>
      <c r="BB938" s="10"/>
      <c r="BD938" s="11"/>
      <c r="BE938" s="10"/>
      <c r="BF938" s="10"/>
      <c r="BH938" s="10"/>
      <c r="BI938" s="10"/>
    </row>
    <row r="939" spans="33:61" x14ac:dyDescent="0.2">
      <c r="AG939" s="11"/>
      <c r="AH939" s="11"/>
      <c r="AI939" s="11"/>
      <c r="AJ939" s="11"/>
      <c r="AK939" s="10"/>
      <c r="AL939" s="10"/>
      <c r="AM939" s="10"/>
      <c r="AN939" s="10"/>
      <c r="AO939" s="10"/>
      <c r="AP939" s="10"/>
      <c r="AQ939" s="10"/>
      <c r="AR939" s="10"/>
      <c r="AS939" s="10"/>
      <c r="AT939" s="10"/>
      <c r="AU939" s="10"/>
      <c r="AV939" s="10"/>
      <c r="AW939" s="10"/>
      <c r="AX939" s="10"/>
      <c r="BA939" s="10"/>
      <c r="BB939" s="10"/>
      <c r="BD939" s="11"/>
      <c r="BE939" s="10"/>
      <c r="BF939" s="10"/>
      <c r="BH939" s="10"/>
      <c r="BI939" s="10"/>
    </row>
    <row r="940" spans="33:61" x14ac:dyDescent="0.2">
      <c r="AG940" s="11"/>
      <c r="AH940" s="11"/>
      <c r="AI940" s="11"/>
      <c r="AJ940" s="11"/>
      <c r="AK940" s="10"/>
      <c r="AL940" s="10"/>
      <c r="AM940" s="10"/>
      <c r="AN940" s="10"/>
      <c r="AO940" s="10"/>
      <c r="AP940" s="10"/>
      <c r="AQ940" s="10"/>
      <c r="AR940" s="10"/>
      <c r="AS940" s="10"/>
      <c r="AT940" s="10"/>
      <c r="AU940" s="10"/>
      <c r="AV940" s="10"/>
      <c r="AW940" s="10"/>
      <c r="AX940" s="10"/>
      <c r="BA940" s="10"/>
      <c r="BB940" s="10"/>
      <c r="BD940" s="11"/>
      <c r="BE940" s="10"/>
      <c r="BF940" s="10"/>
      <c r="BH940" s="10"/>
      <c r="BI940" s="10"/>
    </row>
    <row r="941" spans="33:61" x14ac:dyDescent="0.2">
      <c r="AG941" s="11"/>
      <c r="AH941" s="11"/>
      <c r="AI941" s="11"/>
      <c r="AJ941" s="11"/>
      <c r="AK941" s="10"/>
      <c r="AL941" s="10"/>
      <c r="AM941" s="10"/>
      <c r="AN941" s="10"/>
      <c r="AO941" s="10"/>
      <c r="AP941" s="10"/>
      <c r="AQ941" s="10"/>
      <c r="AR941" s="10"/>
      <c r="AS941" s="10"/>
      <c r="AT941" s="10"/>
      <c r="AU941" s="10"/>
      <c r="AV941" s="10"/>
      <c r="AW941" s="10"/>
      <c r="AX941" s="10"/>
      <c r="BA941" s="10"/>
      <c r="BB941" s="10"/>
      <c r="BD941" s="11"/>
      <c r="BE941" s="10"/>
      <c r="BF941" s="10"/>
      <c r="BH941" s="10"/>
      <c r="BI941" s="10"/>
    </row>
    <row r="942" spans="33:61" x14ac:dyDescent="0.2">
      <c r="AG942" s="11"/>
      <c r="AH942" s="11"/>
      <c r="AI942" s="11"/>
      <c r="AJ942" s="11"/>
      <c r="AK942" s="10"/>
      <c r="AL942" s="10"/>
      <c r="AM942" s="10"/>
      <c r="AN942" s="10"/>
      <c r="AO942" s="10"/>
      <c r="AP942" s="10"/>
      <c r="AQ942" s="10"/>
      <c r="AR942" s="10"/>
      <c r="AS942" s="10"/>
      <c r="AT942" s="10"/>
      <c r="AU942" s="10"/>
      <c r="AV942" s="10"/>
      <c r="AW942" s="10"/>
      <c r="AX942" s="10"/>
      <c r="BA942" s="10"/>
      <c r="BB942" s="10"/>
      <c r="BD942" s="11"/>
      <c r="BE942" s="10"/>
      <c r="BF942" s="10"/>
      <c r="BH942" s="10"/>
      <c r="BI942" s="10"/>
    </row>
    <row r="943" spans="33:61" x14ac:dyDescent="0.2">
      <c r="AG943" s="11"/>
      <c r="AH943" s="11"/>
      <c r="AI943" s="11"/>
      <c r="AJ943" s="11"/>
      <c r="AK943" s="10"/>
      <c r="AL943" s="10"/>
      <c r="AM943" s="10"/>
      <c r="AN943" s="10"/>
      <c r="AO943" s="10"/>
      <c r="AP943" s="10"/>
      <c r="AQ943" s="10"/>
      <c r="AR943" s="10"/>
      <c r="AS943" s="10"/>
      <c r="AT943" s="10"/>
      <c r="AU943" s="10"/>
      <c r="AV943" s="10"/>
      <c r="AW943" s="10"/>
      <c r="AX943" s="10"/>
      <c r="BA943" s="10"/>
      <c r="BB943" s="10"/>
      <c r="BD943" s="11"/>
      <c r="BE943" s="10"/>
      <c r="BF943" s="10"/>
      <c r="BH943" s="10"/>
      <c r="BI943" s="10"/>
    </row>
    <row r="944" spans="33:61" x14ac:dyDescent="0.2">
      <c r="AG944" s="11"/>
      <c r="AH944" s="11"/>
      <c r="AI944" s="11"/>
      <c r="AJ944" s="11"/>
      <c r="AK944" s="10"/>
      <c r="AL944" s="10"/>
      <c r="AM944" s="10"/>
      <c r="AN944" s="10"/>
      <c r="AO944" s="10"/>
      <c r="AP944" s="10"/>
      <c r="AQ944" s="10"/>
      <c r="AR944" s="10"/>
      <c r="AS944" s="10"/>
      <c r="AT944" s="10"/>
      <c r="AU944" s="10"/>
      <c r="AV944" s="10"/>
      <c r="AW944" s="10"/>
      <c r="AX944" s="10"/>
      <c r="BA944" s="10"/>
      <c r="BB944" s="10"/>
      <c r="BD944" s="11"/>
      <c r="BE944" s="10"/>
      <c r="BF944" s="10"/>
      <c r="BH944" s="10"/>
      <c r="BI944" s="10"/>
    </row>
    <row r="945" spans="33:61" x14ac:dyDescent="0.2">
      <c r="AG945" s="11"/>
      <c r="AH945" s="11"/>
      <c r="AI945" s="11"/>
      <c r="AJ945" s="11"/>
      <c r="AK945" s="10"/>
      <c r="AL945" s="10"/>
      <c r="AM945" s="10"/>
      <c r="AN945" s="10"/>
      <c r="AO945" s="10"/>
      <c r="AP945" s="10"/>
      <c r="AQ945" s="10"/>
      <c r="AR945" s="10"/>
      <c r="AS945" s="10"/>
      <c r="AT945" s="10"/>
      <c r="AU945" s="10"/>
      <c r="AV945" s="10"/>
      <c r="AW945" s="10"/>
      <c r="AX945" s="10"/>
      <c r="BA945" s="10"/>
      <c r="BB945" s="10"/>
      <c r="BD945" s="11"/>
      <c r="BE945" s="10"/>
      <c r="BF945" s="10"/>
      <c r="BH945" s="10"/>
      <c r="BI945" s="10"/>
    </row>
    <row r="946" spans="33:61" x14ac:dyDescent="0.2">
      <c r="AG946" s="11"/>
      <c r="AH946" s="11"/>
      <c r="AI946" s="11"/>
      <c r="AJ946" s="11"/>
      <c r="AK946" s="10"/>
      <c r="AL946" s="10"/>
      <c r="AM946" s="10"/>
      <c r="AN946" s="10"/>
      <c r="AO946" s="10"/>
      <c r="AP946" s="10"/>
      <c r="AQ946" s="10"/>
      <c r="AR946" s="10"/>
      <c r="AS946" s="10"/>
      <c r="AT946" s="10"/>
      <c r="AU946" s="10"/>
      <c r="AV946" s="10"/>
      <c r="AW946" s="10"/>
      <c r="AX946" s="10"/>
      <c r="BA946" s="10"/>
      <c r="BB946" s="10"/>
      <c r="BD946" s="11"/>
      <c r="BE946" s="10"/>
      <c r="BF946" s="10"/>
      <c r="BH946" s="10"/>
      <c r="BI946" s="10"/>
    </row>
    <row r="947" spans="33:61" x14ac:dyDescent="0.2">
      <c r="AG947" s="11"/>
      <c r="AH947" s="11"/>
      <c r="AI947" s="11"/>
      <c r="AJ947" s="11"/>
      <c r="AK947" s="10"/>
      <c r="AL947" s="10"/>
      <c r="AM947" s="10"/>
      <c r="AN947" s="10"/>
      <c r="AO947" s="10"/>
      <c r="AP947" s="10"/>
      <c r="AQ947" s="10"/>
      <c r="AR947" s="10"/>
      <c r="AS947" s="10"/>
      <c r="AT947" s="10"/>
      <c r="AU947" s="10"/>
      <c r="AV947" s="10"/>
      <c r="AW947" s="10"/>
      <c r="AX947" s="10"/>
      <c r="BA947" s="10"/>
      <c r="BB947" s="10"/>
      <c r="BD947" s="11"/>
      <c r="BE947" s="10"/>
      <c r="BF947" s="10"/>
      <c r="BH947" s="10"/>
      <c r="BI947" s="10"/>
    </row>
    <row r="948" spans="33:61" x14ac:dyDescent="0.2">
      <c r="AG948" s="11"/>
      <c r="AH948" s="11"/>
      <c r="AI948" s="11"/>
      <c r="AJ948" s="11"/>
      <c r="AK948" s="10"/>
      <c r="AL948" s="10"/>
      <c r="AM948" s="10"/>
      <c r="AN948" s="10"/>
      <c r="AO948" s="10"/>
      <c r="AP948" s="10"/>
      <c r="AQ948" s="10"/>
      <c r="AR948" s="10"/>
      <c r="AS948" s="10"/>
      <c r="AT948" s="10"/>
      <c r="AU948" s="10"/>
      <c r="AV948" s="10"/>
      <c r="AW948" s="10"/>
      <c r="AX948" s="10"/>
      <c r="BA948" s="10"/>
      <c r="BB948" s="10"/>
      <c r="BD948" s="11"/>
      <c r="BE948" s="10"/>
      <c r="BF948" s="10"/>
      <c r="BH948" s="10"/>
      <c r="BI948" s="10"/>
    </row>
    <row r="949" spans="33:61" x14ac:dyDescent="0.2">
      <c r="AG949" s="11"/>
      <c r="AH949" s="11"/>
      <c r="AI949" s="11"/>
      <c r="AJ949" s="11"/>
      <c r="AK949" s="10"/>
      <c r="AL949" s="10"/>
      <c r="AM949" s="10"/>
      <c r="AN949" s="10"/>
      <c r="AO949" s="10"/>
      <c r="AP949" s="10"/>
      <c r="AQ949" s="10"/>
      <c r="AR949" s="10"/>
      <c r="AS949" s="10"/>
      <c r="AT949" s="10"/>
      <c r="AU949" s="10"/>
      <c r="AV949" s="10"/>
      <c r="AW949" s="10"/>
      <c r="AX949" s="10"/>
      <c r="BA949" s="10"/>
      <c r="BB949" s="10"/>
      <c r="BD949" s="11"/>
      <c r="BE949" s="10"/>
      <c r="BF949" s="10"/>
      <c r="BH949" s="10"/>
      <c r="BI949" s="10"/>
    </row>
    <row r="950" spans="33:61" x14ac:dyDescent="0.2">
      <c r="AG950" s="11"/>
      <c r="AH950" s="11"/>
      <c r="AI950" s="11"/>
      <c r="AJ950" s="11"/>
      <c r="AK950" s="10"/>
      <c r="AL950" s="10"/>
      <c r="AM950" s="10"/>
      <c r="AN950" s="10"/>
      <c r="AO950" s="10"/>
      <c r="AP950" s="10"/>
      <c r="AQ950" s="10"/>
      <c r="AR950" s="10"/>
      <c r="AS950" s="10"/>
      <c r="AT950" s="10"/>
      <c r="AU950" s="10"/>
      <c r="AV950" s="10"/>
      <c r="AW950" s="10"/>
      <c r="AX950" s="10"/>
      <c r="BA950" s="10"/>
      <c r="BB950" s="10"/>
      <c r="BD950" s="11"/>
      <c r="BE950" s="10"/>
      <c r="BF950" s="10"/>
      <c r="BH950" s="10"/>
      <c r="BI950" s="10"/>
    </row>
    <row r="951" spans="33:61" x14ac:dyDescent="0.2">
      <c r="AG951" s="11"/>
      <c r="AH951" s="11"/>
      <c r="AI951" s="11"/>
      <c r="AJ951" s="11"/>
      <c r="AK951" s="10"/>
      <c r="AL951" s="10"/>
      <c r="AM951" s="10"/>
      <c r="AN951" s="10"/>
      <c r="AO951" s="10"/>
      <c r="AP951" s="10"/>
      <c r="AQ951" s="10"/>
      <c r="AR951" s="10"/>
      <c r="AS951" s="10"/>
      <c r="AT951" s="10"/>
      <c r="AU951" s="10"/>
      <c r="AV951" s="10"/>
      <c r="AW951" s="10"/>
      <c r="AX951" s="10"/>
      <c r="BA951" s="10"/>
      <c r="BB951" s="10"/>
      <c r="BD951" s="11"/>
      <c r="BE951" s="10"/>
      <c r="BF951" s="10"/>
      <c r="BH951" s="10"/>
      <c r="BI951" s="10"/>
    </row>
    <row r="952" spans="33:61" x14ac:dyDescent="0.2">
      <c r="AG952" s="11"/>
      <c r="AH952" s="11"/>
      <c r="AI952" s="11"/>
      <c r="AJ952" s="11"/>
      <c r="AK952" s="10"/>
      <c r="AL952" s="10"/>
      <c r="AM952" s="10"/>
      <c r="AN952" s="10"/>
      <c r="AO952" s="10"/>
      <c r="AP952" s="10"/>
      <c r="AQ952" s="10"/>
      <c r="AR952" s="10"/>
      <c r="AS952" s="10"/>
      <c r="AT952" s="10"/>
      <c r="AU952" s="10"/>
      <c r="AV952" s="10"/>
      <c r="AW952" s="10"/>
      <c r="AX952" s="10"/>
      <c r="BA952" s="10"/>
      <c r="BB952" s="10"/>
      <c r="BD952" s="11"/>
      <c r="BE952" s="10"/>
      <c r="BF952" s="10"/>
      <c r="BH952" s="10"/>
      <c r="BI952" s="10"/>
    </row>
    <row r="953" spans="33:61" x14ac:dyDescent="0.2">
      <c r="AG953" s="11"/>
      <c r="AH953" s="11"/>
      <c r="AI953" s="11"/>
      <c r="AJ953" s="11"/>
      <c r="AK953" s="10"/>
      <c r="AL953" s="10"/>
      <c r="AM953" s="10"/>
      <c r="AN953" s="10"/>
      <c r="AO953" s="10"/>
      <c r="AP953" s="10"/>
      <c r="AQ953" s="10"/>
      <c r="AR953" s="10"/>
      <c r="AS953" s="10"/>
      <c r="AT953" s="10"/>
      <c r="AU953" s="10"/>
      <c r="AV953" s="10"/>
      <c r="AW953" s="10"/>
      <c r="AX953" s="10"/>
      <c r="BA953" s="10"/>
      <c r="BB953" s="10"/>
      <c r="BD953" s="11"/>
      <c r="BE953" s="10"/>
      <c r="BF953" s="10"/>
      <c r="BH953" s="10"/>
      <c r="BI953" s="10"/>
    </row>
    <row r="954" spans="33:61" x14ac:dyDescent="0.2">
      <c r="AG954" s="11"/>
      <c r="AH954" s="11"/>
      <c r="AI954" s="11"/>
      <c r="AJ954" s="11"/>
      <c r="AK954" s="10"/>
      <c r="AL954" s="10"/>
      <c r="AM954" s="10"/>
      <c r="AN954" s="10"/>
      <c r="AO954" s="10"/>
      <c r="AP954" s="10"/>
      <c r="AQ954" s="10"/>
      <c r="AR954" s="10"/>
      <c r="AS954" s="10"/>
      <c r="AT954" s="10"/>
      <c r="AU954" s="10"/>
      <c r="AV954" s="10"/>
      <c r="AW954" s="10"/>
      <c r="AX954" s="10"/>
      <c r="BA954" s="10"/>
      <c r="BB954" s="10"/>
      <c r="BD954" s="11"/>
      <c r="BE954" s="10"/>
      <c r="BF954" s="10"/>
      <c r="BH954" s="10"/>
      <c r="BI954" s="10"/>
    </row>
    <row r="955" spans="33:61" x14ac:dyDescent="0.2">
      <c r="AG955" s="11"/>
      <c r="AH955" s="11"/>
      <c r="AI955" s="11"/>
      <c r="AJ955" s="11"/>
      <c r="AK955" s="10"/>
      <c r="AL955" s="10"/>
      <c r="AM955" s="10"/>
      <c r="AN955" s="10"/>
      <c r="AO955" s="10"/>
      <c r="AP955" s="10"/>
      <c r="AQ955" s="10"/>
      <c r="AR955" s="10"/>
      <c r="AS955" s="10"/>
      <c r="AT955" s="10"/>
      <c r="AU955" s="10"/>
      <c r="AV955" s="10"/>
      <c r="AW955" s="10"/>
      <c r="AX955" s="10"/>
      <c r="BA955" s="10"/>
      <c r="BB955" s="10"/>
      <c r="BD955" s="11"/>
      <c r="BE955" s="10"/>
      <c r="BF955" s="10"/>
      <c r="BH955" s="10"/>
      <c r="BI955" s="10"/>
    </row>
    <row r="956" spans="33:61" x14ac:dyDescent="0.2">
      <c r="AG956" s="11"/>
      <c r="AH956" s="11"/>
      <c r="AI956" s="11"/>
      <c r="AJ956" s="11"/>
      <c r="AK956" s="10"/>
      <c r="AL956" s="10"/>
      <c r="AM956" s="10"/>
      <c r="AN956" s="10"/>
      <c r="AO956" s="10"/>
      <c r="AP956" s="10"/>
      <c r="AQ956" s="10"/>
      <c r="AR956" s="10"/>
      <c r="AS956" s="10"/>
      <c r="AT956" s="10"/>
      <c r="AU956" s="10"/>
      <c r="AV956" s="10"/>
      <c r="AW956" s="10"/>
      <c r="AX956" s="10"/>
      <c r="BA956" s="10"/>
      <c r="BB956" s="10"/>
      <c r="BD956" s="11"/>
      <c r="BE956" s="10"/>
      <c r="BF956" s="10"/>
      <c r="BH956" s="10"/>
      <c r="BI956" s="10"/>
    </row>
    <row r="957" spans="33:61" x14ac:dyDescent="0.2">
      <c r="AG957" s="11"/>
      <c r="AH957" s="11"/>
      <c r="AI957" s="11"/>
      <c r="AJ957" s="11"/>
      <c r="AK957" s="10"/>
      <c r="AL957" s="10"/>
      <c r="AM957" s="10"/>
      <c r="AN957" s="10"/>
      <c r="AO957" s="10"/>
      <c r="AP957" s="10"/>
      <c r="AQ957" s="10"/>
      <c r="AR957" s="10"/>
      <c r="AS957" s="10"/>
      <c r="AT957" s="10"/>
      <c r="AU957" s="10"/>
      <c r="AV957" s="10"/>
      <c r="AW957" s="10"/>
      <c r="AX957" s="10"/>
      <c r="BA957" s="10"/>
      <c r="BB957" s="10"/>
      <c r="BD957" s="11"/>
      <c r="BE957" s="10"/>
      <c r="BF957" s="10"/>
      <c r="BH957" s="10"/>
      <c r="BI957" s="10"/>
    </row>
    <row r="958" spans="33:61" x14ac:dyDescent="0.2">
      <c r="AG958" s="11"/>
      <c r="AH958" s="11"/>
      <c r="AI958" s="11"/>
      <c r="AJ958" s="11"/>
      <c r="AK958" s="10"/>
      <c r="AL958" s="10"/>
      <c r="AM958" s="10"/>
      <c r="AN958" s="10"/>
      <c r="AO958" s="10"/>
      <c r="AP958" s="10"/>
      <c r="AQ958" s="10"/>
      <c r="AR958" s="10"/>
      <c r="AS958" s="10"/>
      <c r="AT958" s="10"/>
      <c r="AU958" s="10"/>
      <c r="AV958" s="10"/>
      <c r="AW958" s="10"/>
      <c r="AX958" s="10"/>
      <c r="BA958" s="10"/>
      <c r="BB958" s="10"/>
      <c r="BD958" s="11"/>
      <c r="BE958" s="10"/>
      <c r="BF958" s="10"/>
      <c r="BH958" s="10"/>
      <c r="BI958" s="10"/>
    </row>
    <row r="959" spans="33:61" x14ac:dyDescent="0.2">
      <c r="AG959" s="11"/>
      <c r="AH959" s="11"/>
      <c r="AI959" s="11"/>
      <c r="AJ959" s="11"/>
      <c r="AK959" s="10"/>
      <c r="AL959" s="10"/>
      <c r="AM959" s="10"/>
      <c r="AN959" s="10"/>
      <c r="AO959" s="10"/>
      <c r="AP959" s="10"/>
      <c r="AQ959" s="10"/>
      <c r="AR959" s="10"/>
      <c r="AS959" s="10"/>
      <c r="AT959" s="10"/>
      <c r="AU959" s="10"/>
      <c r="AV959" s="10"/>
      <c r="AW959" s="10"/>
      <c r="AX959" s="10"/>
      <c r="BA959" s="10"/>
      <c r="BB959" s="10"/>
      <c r="BD959" s="11"/>
      <c r="BE959" s="10"/>
      <c r="BF959" s="10"/>
      <c r="BH959" s="10"/>
      <c r="BI959" s="10"/>
    </row>
    <row r="960" spans="33:61" x14ac:dyDescent="0.2">
      <c r="AG960" s="11"/>
      <c r="AH960" s="11"/>
      <c r="AI960" s="11"/>
      <c r="AJ960" s="11"/>
      <c r="AK960" s="10"/>
      <c r="AL960" s="10"/>
      <c r="AM960" s="10"/>
      <c r="AN960" s="10"/>
      <c r="AO960" s="10"/>
      <c r="AP960" s="10"/>
      <c r="AQ960" s="10"/>
      <c r="AR960" s="10"/>
      <c r="AS960" s="10"/>
      <c r="AT960" s="10"/>
      <c r="AU960" s="10"/>
      <c r="AV960" s="10"/>
      <c r="AW960" s="10"/>
      <c r="AX960" s="10"/>
      <c r="BA960" s="10"/>
      <c r="BB960" s="10"/>
      <c r="BD960" s="11"/>
      <c r="BE960" s="10"/>
      <c r="BF960" s="10"/>
      <c r="BH960" s="10"/>
      <c r="BI960" s="10"/>
    </row>
    <row r="961" spans="33:61" x14ac:dyDescent="0.2">
      <c r="AG961" s="11"/>
      <c r="AH961" s="11"/>
      <c r="AI961" s="11"/>
      <c r="AJ961" s="11"/>
      <c r="AK961" s="10"/>
      <c r="AL961" s="10"/>
      <c r="AM961" s="10"/>
      <c r="AN961" s="10"/>
      <c r="AO961" s="10"/>
      <c r="AP961" s="10"/>
      <c r="AQ961" s="10"/>
      <c r="AR961" s="10"/>
      <c r="AS961" s="10"/>
      <c r="AT961" s="10"/>
      <c r="AU961" s="10"/>
      <c r="AV961" s="10"/>
      <c r="AW961" s="10"/>
      <c r="AX961" s="10"/>
      <c r="BA961" s="10"/>
      <c r="BB961" s="10"/>
      <c r="BD961" s="11"/>
      <c r="BE961" s="10"/>
      <c r="BF961" s="10"/>
      <c r="BH961" s="10"/>
      <c r="BI961" s="10"/>
    </row>
    <row r="962" spans="33:61" x14ac:dyDescent="0.2">
      <c r="AG962" s="11"/>
      <c r="AH962" s="11"/>
      <c r="AI962" s="11"/>
      <c r="AJ962" s="11"/>
      <c r="AK962" s="10"/>
      <c r="AL962" s="10"/>
      <c r="AM962" s="10"/>
      <c r="AN962" s="10"/>
      <c r="AO962" s="10"/>
      <c r="AP962" s="10"/>
      <c r="AQ962" s="10"/>
      <c r="AR962" s="10"/>
      <c r="AS962" s="10"/>
      <c r="AT962" s="10"/>
      <c r="AU962" s="10"/>
      <c r="AV962" s="10"/>
      <c r="AW962" s="10"/>
      <c r="AX962" s="10"/>
      <c r="BA962" s="10"/>
      <c r="BB962" s="10"/>
      <c r="BD962" s="11"/>
      <c r="BE962" s="10"/>
      <c r="BF962" s="10"/>
      <c r="BH962" s="10"/>
      <c r="BI962" s="10"/>
    </row>
    <row r="963" spans="33:61" x14ac:dyDescent="0.2">
      <c r="AG963" s="11"/>
      <c r="AH963" s="11"/>
      <c r="AI963" s="11"/>
      <c r="AJ963" s="11"/>
      <c r="AK963" s="10"/>
      <c r="AL963" s="10"/>
      <c r="AM963" s="10"/>
      <c r="AN963" s="10"/>
      <c r="AO963" s="10"/>
      <c r="AP963" s="10"/>
      <c r="AQ963" s="10"/>
      <c r="AR963" s="10"/>
      <c r="AS963" s="10"/>
      <c r="AT963" s="10"/>
      <c r="AU963" s="10"/>
      <c r="AV963" s="10"/>
      <c r="AW963" s="10"/>
      <c r="AX963" s="10"/>
      <c r="BA963" s="10"/>
      <c r="BB963" s="10"/>
      <c r="BD963" s="11"/>
      <c r="BE963" s="10"/>
      <c r="BF963" s="10"/>
      <c r="BH963" s="10"/>
      <c r="BI963" s="10"/>
    </row>
    <row r="964" spans="33:61" x14ac:dyDescent="0.2">
      <c r="AG964" s="11"/>
      <c r="AH964" s="11"/>
      <c r="AI964" s="11"/>
      <c r="AJ964" s="11"/>
      <c r="AK964" s="10"/>
      <c r="AL964" s="10"/>
      <c r="AM964" s="10"/>
      <c r="AN964" s="10"/>
      <c r="AO964" s="10"/>
      <c r="AP964" s="10"/>
      <c r="AQ964" s="10"/>
      <c r="AR964" s="10"/>
      <c r="AS964" s="10"/>
      <c r="AT964" s="10"/>
      <c r="AU964" s="10"/>
      <c r="AV964" s="10"/>
      <c r="AW964" s="10"/>
      <c r="AX964" s="10"/>
      <c r="BA964" s="10"/>
      <c r="BB964" s="10"/>
      <c r="BD964" s="11"/>
      <c r="BE964" s="10"/>
      <c r="BF964" s="10"/>
      <c r="BH964" s="10"/>
      <c r="BI964" s="10"/>
    </row>
    <row r="965" spans="33:61" x14ac:dyDescent="0.2">
      <c r="AG965" s="11"/>
      <c r="AH965" s="11"/>
      <c r="AI965" s="11"/>
      <c r="AJ965" s="11"/>
      <c r="AK965" s="10"/>
      <c r="AL965" s="10"/>
      <c r="AM965" s="10"/>
      <c r="AN965" s="10"/>
      <c r="AO965" s="10"/>
      <c r="AP965" s="10"/>
      <c r="AQ965" s="10"/>
      <c r="AR965" s="10"/>
      <c r="AS965" s="10"/>
      <c r="AT965" s="10"/>
      <c r="AU965" s="10"/>
      <c r="AV965" s="10"/>
      <c r="AW965" s="10"/>
      <c r="AX965" s="10"/>
      <c r="BA965" s="10"/>
      <c r="BB965" s="10"/>
      <c r="BD965" s="11"/>
      <c r="BE965" s="10"/>
      <c r="BF965" s="10"/>
      <c r="BH965" s="10"/>
      <c r="BI965" s="10"/>
    </row>
    <row r="966" spans="33:61" x14ac:dyDescent="0.2">
      <c r="AG966" s="11"/>
      <c r="AH966" s="11"/>
      <c r="AI966" s="11"/>
      <c r="AJ966" s="11"/>
      <c r="AK966" s="10"/>
      <c r="AL966" s="10"/>
      <c r="AM966" s="10"/>
      <c r="AN966" s="10"/>
      <c r="AO966" s="10"/>
      <c r="AP966" s="10"/>
      <c r="AQ966" s="10"/>
      <c r="AR966" s="10"/>
      <c r="AS966" s="10"/>
      <c r="AT966" s="10"/>
      <c r="AU966" s="10"/>
      <c r="AV966" s="10"/>
      <c r="AW966" s="10"/>
      <c r="AX966" s="10"/>
      <c r="BA966" s="10"/>
      <c r="BB966" s="10"/>
      <c r="BD966" s="11"/>
      <c r="BE966" s="10"/>
      <c r="BF966" s="10"/>
      <c r="BH966" s="10"/>
      <c r="BI966" s="10"/>
    </row>
    <row r="967" spans="33:61" x14ac:dyDescent="0.2">
      <c r="AG967" s="11"/>
      <c r="AH967" s="11"/>
      <c r="AI967" s="11"/>
      <c r="AJ967" s="11"/>
      <c r="AK967" s="10"/>
      <c r="AL967" s="10"/>
      <c r="AM967" s="10"/>
      <c r="AN967" s="10"/>
      <c r="AO967" s="10"/>
      <c r="AP967" s="10"/>
      <c r="AQ967" s="10"/>
      <c r="AR967" s="10"/>
      <c r="AS967" s="10"/>
      <c r="AT967" s="10"/>
      <c r="AU967" s="10"/>
      <c r="AV967" s="10"/>
      <c r="AW967" s="10"/>
      <c r="AX967" s="10"/>
      <c r="BA967" s="10"/>
      <c r="BB967" s="10"/>
      <c r="BD967" s="11"/>
      <c r="BE967" s="10"/>
      <c r="BF967" s="10"/>
      <c r="BH967" s="10"/>
      <c r="BI967" s="10"/>
    </row>
    <row r="968" spans="33:61" x14ac:dyDescent="0.2">
      <c r="AG968" s="11"/>
      <c r="AH968" s="11"/>
      <c r="AI968" s="11"/>
      <c r="AJ968" s="11"/>
      <c r="AK968" s="10"/>
      <c r="AL968" s="10"/>
      <c r="AM968" s="10"/>
      <c r="AN968" s="10"/>
      <c r="AO968" s="10"/>
      <c r="AP968" s="10"/>
      <c r="AQ968" s="10"/>
      <c r="AR968" s="10"/>
      <c r="AS968" s="10"/>
      <c r="AT968" s="10"/>
      <c r="AU968" s="10"/>
      <c r="AV968" s="10"/>
      <c r="AW968" s="10"/>
      <c r="AX968" s="10"/>
      <c r="BA968" s="10"/>
      <c r="BB968" s="10"/>
      <c r="BD968" s="11"/>
      <c r="BE968" s="10"/>
      <c r="BF968" s="10"/>
      <c r="BH968" s="10"/>
      <c r="BI968" s="10"/>
    </row>
    <row r="969" spans="33:61" x14ac:dyDescent="0.2">
      <c r="AG969" s="11"/>
      <c r="AH969" s="11"/>
      <c r="AI969" s="11"/>
      <c r="AJ969" s="11"/>
      <c r="AK969" s="10"/>
      <c r="AL969" s="10"/>
      <c r="AM969" s="10"/>
      <c r="AN969" s="10"/>
      <c r="AO969" s="10"/>
      <c r="AP969" s="10"/>
      <c r="AQ969" s="10"/>
      <c r="AR969" s="10"/>
      <c r="AS969" s="10"/>
      <c r="AT969" s="10"/>
      <c r="AU969" s="10"/>
      <c r="AV969" s="10"/>
      <c r="AW969" s="10"/>
      <c r="AX969" s="10"/>
      <c r="BA969" s="10"/>
      <c r="BB969" s="10"/>
      <c r="BD969" s="11"/>
      <c r="BE969" s="10"/>
      <c r="BF969" s="10"/>
      <c r="BH969" s="10"/>
      <c r="BI969" s="10"/>
    </row>
    <row r="970" spans="33:61" x14ac:dyDescent="0.2">
      <c r="AG970" s="11"/>
      <c r="AH970" s="11"/>
      <c r="AI970" s="11"/>
      <c r="AJ970" s="11"/>
      <c r="AK970" s="10"/>
      <c r="AL970" s="10"/>
      <c r="AM970" s="10"/>
      <c r="AN970" s="10"/>
      <c r="AO970" s="10"/>
      <c r="AP970" s="10"/>
      <c r="AQ970" s="10"/>
      <c r="AR970" s="10"/>
      <c r="AS970" s="10"/>
      <c r="AT970" s="10"/>
      <c r="AU970" s="10"/>
      <c r="AV970" s="10"/>
      <c r="AW970" s="10"/>
      <c r="AX970" s="10"/>
      <c r="BA970" s="10"/>
      <c r="BB970" s="10"/>
      <c r="BD970" s="11"/>
      <c r="BE970" s="10"/>
      <c r="BF970" s="10"/>
      <c r="BH970" s="10"/>
      <c r="BI970" s="10"/>
    </row>
    <row r="971" spans="33:61" x14ac:dyDescent="0.2">
      <c r="AG971" s="11"/>
      <c r="AH971" s="11"/>
      <c r="AI971" s="11"/>
      <c r="AJ971" s="11"/>
      <c r="AK971" s="10"/>
      <c r="AL971" s="10"/>
      <c r="AM971" s="10"/>
      <c r="AN971" s="10"/>
      <c r="AO971" s="10"/>
      <c r="AP971" s="10"/>
      <c r="AQ971" s="10"/>
      <c r="AR971" s="10"/>
      <c r="AS971" s="10"/>
      <c r="AT971" s="10"/>
      <c r="AU971" s="10"/>
      <c r="AV971" s="10"/>
      <c r="AW971" s="10"/>
      <c r="AX971" s="10"/>
      <c r="BA971" s="10"/>
      <c r="BB971" s="10"/>
      <c r="BD971" s="11"/>
      <c r="BE971" s="10"/>
      <c r="BF971" s="10"/>
      <c r="BH971" s="10"/>
      <c r="BI971" s="10"/>
    </row>
    <row r="972" spans="33:61" x14ac:dyDescent="0.2">
      <c r="AG972" s="11"/>
      <c r="AH972" s="11"/>
      <c r="AI972" s="11"/>
      <c r="AJ972" s="11"/>
      <c r="AK972" s="10"/>
      <c r="AL972" s="10"/>
      <c r="AM972" s="10"/>
      <c r="AN972" s="10"/>
      <c r="AO972" s="10"/>
      <c r="AP972" s="10"/>
      <c r="AQ972" s="10"/>
      <c r="AR972" s="10"/>
      <c r="AS972" s="10"/>
      <c r="AT972" s="10"/>
      <c r="AU972" s="10"/>
      <c r="AV972" s="10"/>
      <c r="AW972" s="10"/>
      <c r="AX972" s="10"/>
      <c r="BA972" s="10"/>
      <c r="BB972" s="10"/>
      <c r="BD972" s="11"/>
      <c r="BE972" s="10"/>
      <c r="BF972" s="10"/>
      <c r="BH972" s="10"/>
      <c r="BI972" s="10"/>
    </row>
    <row r="973" spans="33:61" x14ac:dyDescent="0.2">
      <c r="AG973" s="11"/>
      <c r="AH973" s="11"/>
      <c r="AI973" s="11"/>
      <c r="AJ973" s="11"/>
      <c r="AK973" s="10"/>
      <c r="AL973" s="10"/>
      <c r="AM973" s="10"/>
      <c r="AN973" s="10"/>
      <c r="AO973" s="10"/>
      <c r="AP973" s="10"/>
      <c r="AQ973" s="10"/>
      <c r="AR973" s="10"/>
      <c r="AS973" s="10"/>
      <c r="AT973" s="10"/>
      <c r="AU973" s="10"/>
      <c r="AV973" s="10"/>
      <c r="AW973" s="10"/>
      <c r="AX973" s="10"/>
      <c r="BA973" s="10"/>
      <c r="BB973" s="10"/>
      <c r="BD973" s="11"/>
      <c r="BE973" s="10"/>
      <c r="BF973" s="10"/>
      <c r="BH973" s="10"/>
      <c r="BI973" s="10"/>
    </row>
    <row r="974" spans="33:61" x14ac:dyDescent="0.2">
      <c r="AG974" s="11"/>
      <c r="AH974" s="11"/>
      <c r="AI974" s="11"/>
      <c r="AJ974" s="11"/>
      <c r="AK974" s="10"/>
      <c r="AL974" s="10"/>
      <c r="AM974" s="10"/>
      <c r="AN974" s="10"/>
      <c r="AO974" s="10"/>
      <c r="AP974" s="10"/>
      <c r="AQ974" s="10"/>
      <c r="AR974" s="10"/>
      <c r="AS974" s="10"/>
      <c r="AT974" s="10"/>
      <c r="AU974" s="10"/>
      <c r="AV974" s="10"/>
      <c r="AW974" s="10"/>
      <c r="AX974" s="10"/>
      <c r="BA974" s="10"/>
      <c r="BB974" s="10"/>
      <c r="BD974" s="11"/>
      <c r="BE974" s="10"/>
      <c r="BF974" s="10"/>
      <c r="BH974" s="10"/>
      <c r="BI974" s="10"/>
    </row>
    <row r="975" spans="33:61" x14ac:dyDescent="0.2">
      <c r="AG975" s="11"/>
      <c r="AH975" s="11"/>
      <c r="AI975" s="11"/>
      <c r="AJ975" s="11"/>
      <c r="AK975" s="10"/>
      <c r="AL975" s="10"/>
      <c r="AM975" s="10"/>
      <c r="AN975" s="10"/>
      <c r="AO975" s="10"/>
      <c r="AP975" s="10"/>
      <c r="AQ975" s="10"/>
      <c r="AR975" s="10"/>
      <c r="AS975" s="10"/>
      <c r="AT975" s="10"/>
      <c r="AU975" s="10"/>
      <c r="AV975" s="10"/>
      <c r="AW975" s="10"/>
      <c r="AX975" s="10"/>
      <c r="BA975" s="10"/>
      <c r="BB975" s="10"/>
      <c r="BD975" s="11"/>
      <c r="BE975" s="10"/>
      <c r="BF975" s="10"/>
      <c r="BH975" s="10"/>
      <c r="BI975" s="10"/>
    </row>
    <row r="976" spans="33:61" x14ac:dyDescent="0.2">
      <c r="AG976" s="11"/>
      <c r="AH976" s="11"/>
      <c r="AI976" s="11"/>
      <c r="AJ976" s="11"/>
      <c r="AK976" s="10"/>
      <c r="AL976" s="10"/>
      <c r="AM976" s="10"/>
      <c r="AN976" s="10"/>
      <c r="AO976" s="10"/>
      <c r="AP976" s="10"/>
      <c r="AQ976" s="10"/>
      <c r="AR976" s="10"/>
      <c r="AS976" s="10"/>
      <c r="AT976" s="10"/>
      <c r="AU976" s="10"/>
      <c r="AV976" s="10"/>
      <c r="AW976" s="10"/>
      <c r="AX976" s="10"/>
      <c r="BA976" s="10"/>
      <c r="BB976" s="10"/>
      <c r="BD976" s="11"/>
      <c r="BE976" s="10"/>
      <c r="BF976" s="10"/>
      <c r="BH976" s="10"/>
      <c r="BI976" s="10"/>
    </row>
    <row r="977" spans="33:61" x14ac:dyDescent="0.2">
      <c r="AG977" s="11"/>
      <c r="AH977" s="11"/>
      <c r="AI977" s="11"/>
      <c r="AJ977" s="11"/>
      <c r="AK977" s="10"/>
      <c r="AL977" s="10"/>
      <c r="AM977" s="10"/>
      <c r="AN977" s="10"/>
      <c r="AO977" s="10"/>
      <c r="AP977" s="10"/>
      <c r="AQ977" s="10"/>
      <c r="AR977" s="10"/>
      <c r="AS977" s="10"/>
      <c r="AT977" s="10"/>
      <c r="AU977" s="10"/>
      <c r="AV977" s="10"/>
      <c r="AW977" s="10"/>
      <c r="AX977" s="10"/>
      <c r="BA977" s="10"/>
      <c r="BB977" s="10"/>
      <c r="BD977" s="11"/>
      <c r="BE977" s="10"/>
      <c r="BF977" s="10"/>
      <c r="BH977" s="10"/>
      <c r="BI977" s="10"/>
    </row>
    <row r="978" spans="33:61" x14ac:dyDescent="0.2">
      <c r="AG978" s="11"/>
      <c r="AH978" s="11"/>
      <c r="AI978" s="11"/>
      <c r="AJ978" s="11"/>
      <c r="AK978" s="10"/>
      <c r="AL978" s="10"/>
      <c r="AM978" s="10"/>
      <c r="AN978" s="10"/>
      <c r="AO978" s="10"/>
      <c r="AP978" s="10"/>
      <c r="AQ978" s="10"/>
      <c r="AR978" s="10"/>
      <c r="AS978" s="10"/>
      <c r="AT978" s="10"/>
      <c r="AU978" s="10"/>
      <c r="AV978" s="10"/>
      <c r="AW978" s="10"/>
      <c r="AX978" s="10"/>
      <c r="BA978" s="10"/>
      <c r="BB978" s="10"/>
      <c r="BD978" s="11"/>
      <c r="BE978" s="10"/>
      <c r="BF978" s="10"/>
      <c r="BH978" s="10"/>
      <c r="BI978" s="10"/>
    </row>
    <row r="979" spans="33:61" x14ac:dyDescent="0.2">
      <c r="AG979" s="11"/>
      <c r="AH979" s="11"/>
      <c r="AI979" s="11"/>
      <c r="AJ979" s="11"/>
      <c r="AK979" s="10"/>
      <c r="AL979" s="10"/>
      <c r="AM979" s="10"/>
      <c r="AN979" s="10"/>
      <c r="AO979" s="10"/>
      <c r="AP979" s="10"/>
      <c r="AQ979" s="10"/>
      <c r="AR979" s="10"/>
      <c r="AS979" s="10"/>
      <c r="AT979" s="10"/>
      <c r="AU979" s="10"/>
      <c r="AV979" s="10"/>
      <c r="AW979" s="10"/>
      <c r="AX979" s="10"/>
      <c r="BA979" s="10"/>
      <c r="BB979" s="10"/>
      <c r="BD979" s="11"/>
      <c r="BE979" s="10"/>
      <c r="BF979" s="10"/>
      <c r="BH979" s="10"/>
      <c r="BI979" s="10"/>
    </row>
    <row r="980" spans="33:61" x14ac:dyDescent="0.2">
      <c r="AG980" s="11"/>
      <c r="AH980" s="11"/>
      <c r="AI980" s="11"/>
      <c r="AJ980" s="11"/>
      <c r="AK980" s="10"/>
      <c r="AL980" s="10"/>
      <c r="AM980" s="10"/>
      <c r="AN980" s="10"/>
      <c r="AO980" s="10"/>
      <c r="AP980" s="10"/>
      <c r="AQ980" s="10"/>
      <c r="AR980" s="10"/>
      <c r="AS980" s="10"/>
      <c r="AT980" s="10"/>
      <c r="AU980" s="10"/>
      <c r="AV980" s="10"/>
      <c r="AW980" s="10"/>
      <c r="AX980" s="10"/>
      <c r="BA980" s="10"/>
      <c r="BB980" s="10"/>
      <c r="BD980" s="11"/>
      <c r="BE980" s="10"/>
      <c r="BF980" s="10"/>
      <c r="BH980" s="10"/>
      <c r="BI980" s="10"/>
    </row>
    <row r="981" spans="33:61" x14ac:dyDescent="0.2">
      <c r="AG981" s="11"/>
      <c r="AH981" s="11"/>
      <c r="AI981" s="11"/>
      <c r="AJ981" s="11"/>
      <c r="AK981" s="10"/>
      <c r="AL981" s="10"/>
      <c r="AM981" s="10"/>
      <c r="AN981" s="10"/>
      <c r="AO981" s="10"/>
      <c r="AP981" s="10"/>
      <c r="AQ981" s="10"/>
      <c r="AR981" s="10"/>
      <c r="AS981" s="10"/>
      <c r="AT981" s="10"/>
      <c r="AU981" s="10"/>
      <c r="AV981" s="10"/>
      <c r="AW981" s="10"/>
      <c r="AX981" s="10"/>
      <c r="BA981" s="10"/>
      <c r="BB981" s="10"/>
      <c r="BD981" s="11"/>
      <c r="BE981" s="10"/>
      <c r="BF981" s="10"/>
      <c r="BH981" s="10"/>
      <c r="BI981" s="10"/>
    </row>
    <row r="982" spans="33:61" x14ac:dyDescent="0.2">
      <c r="AG982" s="11"/>
      <c r="AH982" s="11"/>
      <c r="AI982" s="11"/>
      <c r="AJ982" s="11"/>
      <c r="AK982" s="10"/>
      <c r="AL982" s="10"/>
      <c r="AM982" s="10"/>
      <c r="AN982" s="10"/>
      <c r="AO982" s="10"/>
      <c r="AP982" s="10"/>
      <c r="AQ982" s="10"/>
      <c r="AR982" s="10"/>
      <c r="AS982" s="10"/>
      <c r="AT982" s="10"/>
      <c r="AU982" s="10"/>
      <c r="AV982" s="10"/>
      <c r="AW982" s="10"/>
      <c r="AX982" s="10"/>
      <c r="BA982" s="10"/>
      <c r="BB982" s="10"/>
      <c r="BD982" s="11"/>
      <c r="BE982" s="10"/>
      <c r="BF982" s="10"/>
      <c r="BH982" s="10"/>
      <c r="BI982" s="10"/>
    </row>
    <row r="983" spans="33:61" x14ac:dyDescent="0.2">
      <c r="AG983" s="11"/>
      <c r="AH983" s="11"/>
      <c r="AI983" s="11"/>
      <c r="AJ983" s="11"/>
      <c r="AK983" s="10"/>
      <c r="AL983" s="10"/>
      <c r="AM983" s="10"/>
      <c r="AN983" s="10"/>
      <c r="AO983" s="10"/>
      <c r="AP983" s="10"/>
      <c r="AQ983" s="10"/>
      <c r="AR983" s="10"/>
      <c r="AS983" s="10"/>
      <c r="AT983" s="10"/>
      <c r="AU983" s="10"/>
      <c r="AV983" s="10"/>
      <c r="AW983" s="10"/>
      <c r="AX983" s="10"/>
      <c r="BA983" s="10"/>
      <c r="BB983" s="10"/>
      <c r="BD983" s="11"/>
      <c r="BE983" s="10"/>
      <c r="BF983" s="10"/>
      <c r="BH983" s="10"/>
      <c r="BI983" s="10"/>
    </row>
    <row r="984" spans="33:61" x14ac:dyDescent="0.2">
      <c r="AG984" s="11"/>
      <c r="AH984" s="11"/>
      <c r="AI984" s="11"/>
      <c r="AJ984" s="11"/>
      <c r="AK984" s="10"/>
      <c r="AL984" s="10"/>
      <c r="AM984" s="10"/>
      <c r="AN984" s="10"/>
      <c r="AO984" s="10"/>
      <c r="AP984" s="10"/>
      <c r="AQ984" s="10"/>
      <c r="AR984" s="10"/>
      <c r="AS984" s="10"/>
      <c r="AT984" s="10"/>
      <c r="AU984" s="10"/>
      <c r="AV984" s="10"/>
      <c r="AW984" s="10"/>
      <c r="AX984" s="10"/>
      <c r="BA984" s="10"/>
      <c r="BB984" s="10"/>
      <c r="BD984" s="11"/>
      <c r="BE984" s="10"/>
      <c r="BF984" s="10"/>
      <c r="BH984" s="10"/>
      <c r="BI984" s="10"/>
    </row>
    <row r="985" spans="33:61" x14ac:dyDescent="0.2">
      <c r="AG985" s="11"/>
      <c r="AH985" s="11"/>
      <c r="AI985" s="11"/>
      <c r="AJ985" s="11"/>
      <c r="AK985" s="10"/>
      <c r="AL985" s="10"/>
      <c r="AM985" s="10"/>
      <c r="AN985" s="10"/>
      <c r="AO985" s="10"/>
      <c r="AP985" s="10"/>
      <c r="AQ985" s="10"/>
      <c r="AR985" s="10"/>
      <c r="AS985" s="10"/>
      <c r="AT985" s="10"/>
      <c r="AU985" s="10"/>
      <c r="AV985" s="10"/>
      <c r="AW985" s="10"/>
      <c r="AX985" s="10"/>
      <c r="BA985" s="10"/>
      <c r="BB985" s="10"/>
      <c r="BD985" s="11"/>
      <c r="BE985" s="10"/>
      <c r="BF985" s="10"/>
      <c r="BH985" s="10"/>
      <c r="BI985" s="10"/>
    </row>
    <row r="986" spans="33:61" x14ac:dyDescent="0.2">
      <c r="AG986" s="11"/>
      <c r="AH986" s="11"/>
      <c r="AI986" s="11"/>
      <c r="AJ986" s="11"/>
      <c r="AK986" s="10"/>
      <c r="AL986" s="10"/>
      <c r="AM986" s="10"/>
      <c r="AN986" s="10"/>
      <c r="AO986" s="10"/>
      <c r="AP986" s="10"/>
      <c r="AQ986" s="10"/>
      <c r="AR986" s="10"/>
      <c r="AS986" s="10"/>
      <c r="AT986" s="10"/>
      <c r="AU986" s="10"/>
      <c r="AV986" s="10"/>
      <c r="AW986" s="10"/>
      <c r="AX986" s="10"/>
      <c r="BA986" s="10"/>
      <c r="BB986" s="10"/>
      <c r="BD986" s="11"/>
      <c r="BE986" s="10"/>
      <c r="BF986" s="10"/>
      <c r="BH986" s="10"/>
      <c r="BI986" s="10"/>
    </row>
    <row r="987" spans="33:61" x14ac:dyDescent="0.2">
      <c r="AG987" s="11"/>
      <c r="AH987" s="11"/>
      <c r="AI987" s="11"/>
      <c r="AJ987" s="11"/>
      <c r="AK987" s="10"/>
      <c r="AL987" s="10"/>
      <c r="AM987" s="10"/>
      <c r="AN987" s="10"/>
      <c r="AO987" s="10"/>
      <c r="AP987" s="10"/>
      <c r="AQ987" s="10"/>
      <c r="AR987" s="10"/>
      <c r="AS987" s="10"/>
      <c r="AT987" s="10"/>
      <c r="AU987" s="10"/>
      <c r="AV987" s="10"/>
      <c r="AW987" s="10"/>
      <c r="AX987" s="10"/>
      <c r="BA987" s="10"/>
      <c r="BB987" s="10"/>
      <c r="BD987" s="11"/>
      <c r="BE987" s="10"/>
      <c r="BF987" s="10"/>
      <c r="BH987" s="10"/>
      <c r="BI987" s="10"/>
    </row>
    <row r="988" spans="33:61" x14ac:dyDescent="0.2">
      <c r="AG988" s="11"/>
      <c r="AH988" s="11"/>
      <c r="AI988" s="11"/>
      <c r="AJ988" s="11"/>
      <c r="AK988" s="10"/>
      <c r="AL988" s="10"/>
      <c r="AM988" s="10"/>
      <c r="AN988" s="10"/>
      <c r="AO988" s="10"/>
      <c r="AP988" s="10"/>
      <c r="AQ988" s="10"/>
      <c r="AR988" s="10"/>
      <c r="AS988" s="10"/>
      <c r="AT988" s="10"/>
      <c r="AU988" s="10"/>
      <c r="AV988" s="10"/>
      <c r="AW988" s="10"/>
      <c r="AX988" s="10"/>
      <c r="BA988" s="10"/>
      <c r="BB988" s="10"/>
      <c r="BD988" s="11"/>
      <c r="BE988" s="10"/>
      <c r="BF988" s="10"/>
      <c r="BH988" s="10"/>
      <c r="BI988" s="10"/>
    </row>
    <row r="989" spans="33:61" x14ac:dyDescent="0.2">
      <c r="AG989" s="11"/>
      <c r="AH989" s="11"/>
      <c r="AI989" s="11"/>
      <c r="AJ989" s="11"/>
      <c r="AK989" s="10"/>
      <c r="AL989" s="10"/>
      <c r="AM989" s="10"/>
      <c r="AN989" s="10"/>
      <c r="AO989" s="10"/>
      <c r="AP989" s="10"/>
      <c r="AQ989" s="10"/>
      <c r="AR989" s="10"/>
      <c r="AS989" s="10"/>
      <c r="AT989" s="10"/>
      <c r="AU989" s="10"/>
      <c r="AV989" s="10"/>
      <c r="AW989" s="10"/>
      <c r="AX989" s="10"/>
      <c r="BA989" s="10"/>
      <c r="BB989" s="10"/>
      <c r="BD989" s="11"/>
      <c r="BE989" s="10"/>
      <c r="BF989" s="10"/>
      <c r="BH989" s="10"/>
      <c r="BI989" s="10"/>
    </row>
    <row r="990" spans="33:61" x14ac:dyDescent="0.2">
      <c r="AG990" s="11"/>
      <c r="AH990" s="11"/>
      <c r="AI990" s="11"/>
      <c r="AJ990" s="11"/>
      <c r="AK990" s="10"/>
      <c r="AL990" s="10"/>
      <c r="AM990" s="10"/>
      <c r="AN990" s="10"/>
      <c r="AO990" s="10"/>
      <c r="AP990" s="10"/>
      <c r="AQ990" s="10"/>
      <c r="AR990" s="10"/>
      <c r="AS990" s="10"/>
      <c r="AT990" s="10"/>
      <c r="AU990" s="10"/>
      <c r="AV990" s="10"/>
      <c r="AW990" s="10"/>
      <c r="AX990" s="10"/>
      <c r="BA990" s="10"/>
      <c r="BB990" s="10"/>
      <c r="BD990" s="11"/>
      <c r="BE990" s="10"/>
      <c r="BF990" s="10"/>
      <c r="BH990" s="10"/>
      <c r="BI990" s="10"/>
    </row>
    <row r="991" spans="33:61" x14ac:dyDescent="0.2">
      <c r="AG991" s="11"/>
      <c r="AH991" s="11"/>
      <c r="AI991" s="11"/>
      <c r="AJ991" s="11"/>
      <c r="AK991" s="10"/>
      <c r="AL991" s="10"/>
      <c r="AM991" s="10"/>
      <c r="AN991" s="10"/>
      <c r="AO991" s="10"/>
      <c r="AP991" s="10"/>
      <c r="AQ991" s="10"/>
      <c r="AR991" s="10"/>
      <c r="AS991" s="10"/>
      <c r="AT991" s="10"/>
      <c r="AU991" s="10"/>
      <c r="AV991" s="10"/>
      <c r="AW991" s="10"/>
      <c r="AX991" s="10"/>
      <c r="BA991" s="10"/>
      <c r="BB991" s="10"/>
      <c r="BD991" s="11"/>
      <c r="BE991" s="10"/>
      <c r="BF991" s="10"/>
      <c r="BH991" s="10"/>
      <c r="BI991" s="10"/>
    </row>
    <row r="992" spans="33:61" x14ac:dyDescent="0.2">
      <c r="AG992" s="11"/>
      <c r="AH992" s="11"/>
      <c r="AI992" s="11"/>
      <c r="AJ992" s="11"/>
      <c r="AK992" s="10"/>
      <c r="AL992" s="10"/>
      <c r="AM992" s="10"/>
      <c r="AN992" s="10"/>
      <c r="AO992" s="10"/>
      <c r="AP992" s="10"/>
      <c r="AQ992" s="10"/>
      <c r="AR992" s="10"/>
      <c r="AS992" s="10"/>
      <c r="AT992" s="10"/>
      <c r="AU992" s="10"/>
      <c r="AV992" s="10"/>
      <c r="AW992" s="10"/>
      <c r="AX992" s="10"/>
      <c r="BA992" s="10"/>
      <c r="BB992" s="10"/>
      <c r="BD992" s="11"/>
      <c r="BE992" s="10"/>
      <c r="BF992" s="10"/>
      <c r="BH992" s="10"/>
      <c r="BI992" s="10"/>
    </row>
    <row r="993" spans="33:61" x14ac:dyDescent="0.2">
      <c r="AG993" s="11"/>
      <c r="AH993" s="11"/>
      <c r="AI993" s="11"/>
      <c r="AJ993" s="11"/>
      <c r="AK993" s="10"/>
      <c r="AL993" s="10"/>
      <c r="AM993" s="10"/>
      <c r="AN993" s="10"/>
      <c r="AO993" s="10"/>
      <c r="AP993" s="10"/>
      <c r="AQ993" s="10"/>
      <c r="AR993" s="10"/>
      <c r="AS993" s="10"/>
      <c r="AT993" s="10"/>
      <c r="AU993" s="10"/>
      <c r="AV993" s="10"/>
      <c r="AW993" s="10"/>
      <c r="AX993" s="10"/>
      <c r="BA993" s="10"/>
      <c r="BB993" s="10"/>
      <c r="BD993" s="11"/>
      <c r="BE993" s="10"/>
      <c r="BF993" s="10"/>
      <c r="BH993" s="10"/>
      <c r="BI993" s="10"/>
    </row>
    <row r="994" spans="33:61" x14ac:dyDescent="0.2">
      <c r="AG994" s="11"/>
      <c r="AH994" s="11"/>
      <c r="AI994" s="11"/>
      <c r="AJ994" s="11"/>
      <c r="AK994" s="10"/>
      <c r="AL994" s="10"/>
      <c r="AM994" s="10"/>
      <c r="AN994" s="10"/>
      <c r="AO994" s="10"/>
      <c r="AP994" s="10"/>
      <c r="AQ994" s="10"/>
      <c r="AR994" s="10"/>
      <c r="AS994" s="10"/>
      <c r="AT994" s="10"/>
      <c r="AU994" s="10"/>
      <c r="AV994" s="10"/>
      <c r="AW994" s="10"/>
      <c r="AX994" s="10"/>
      <c r="BA994" s="10"/>
      <c r="BB994" s="10"/>
      <c r="BD994" s="11"/>
      <c r="BE994" s="10"/>
      <c r="BF994" s="10"/>
      <c r="BH994" s="10"/>
      <c r="BI994" s="10"/>
    </row>
    <row r="995" spans="33:61" x14ac:dyDescent="0.2">
      <c r="AG995" s="11"/>
      <c r="AH995" s="11"/>
      <c r="AI995" s="11"/>
      <c r="AJ995" s="11"/>
      <c r="AK995" s="10"/>
      <c r="AL995" s="10"/>
      <c r="AM995" s="10"/>
      <c r="AN995" s="10"/>
      <c r="AO995" s="10"/>
      <c r="AP995" s="10"/>
      <c r="AQ995" s="10"/>
      <c r="AR995" s="10"/>
      <c r="AS995" s="10"/>
      <c r="AT995" s="10"/>
      <c r="AU995" s="10"/>
      <c r="AV995" s="10"/>
      <c r="AW995" s="10"/>
      <c r="AX995" s="10"/>
      <c r="BA995" s="10"/>
      <c r="BB995" s="10"/>
      <c r="BD995" s="11"/>
      <c r="BE995" s="10"/>
      <c r="BF995" s="10"/>
      <c r="BH995" s="10"/>
      <c r="BI995" s="10"/>
    </row>
    <row r="996" spans="33:61" x14ac:dyDescent="0.2">
      <c r="AG996" s="11"/>
      <c r="AH996" s="11"/>
      <c r="AI996" s="11"/>
      <c r="AJ996" s="11"/>
      <c r="AK996" s="10"/>
      <c r="AL996" s="10"/>
      <c r="AM996" s="10"/>
      <c r="AN996" s="10"/>
      <c r="AO996" s="10"/>
      <c r="AP996" s="10"/>
      <c r="AQ996" s="10"/>
      <c r="AR996" s="10"/>
      <c r="AS996" s="10"/>
      <c r="AT996" s="10"/>
      <c r="AU996" s="10"/>
      <c r="AV996" s="10"/>
      <c r="AW996" s="10"/>
      <c r="AX996" s="10"/>
      <c r="BA996" s="10"/>
      <c r="BB996" s="10"/>
      <c r="BD996" s="11"/>
      <c r="BE996" s="10"/>
      <c r="BF996" s="10"/>
      <c r="BH996" s="10"/>
      <c r="BI996" s="10"/>
    </row>
    <row r="997" spans="33:61" x14ac:dyDescent="0.2">
      <c r="AG997" s="11"/>
      <c r="AH997" s="11"/>
      <c r="AI997" s="11"/>
      <c r="AJ997" s="11"/>
      <c r="AK997" s="10"/>
      <c r="AL997" s="10"/>
      <c r="AM997" s="10"/>
      <c r="AN997" s="10"/>
      <c r="AO997" s="10"/>
      <c r="AP997" s="10"/>
      <c r="AQ997" s="10"/>
      <c r="AR997" s="10"/>
      <c r="AS997" s="10"/>
      <c r="AT997" s="10"/>
      <c r="AU997" s="10"/>
      <c r="AV997" s="10"/>
      <c r="AW997" s="10"/>
      <c r="AX997" s="10"/>
      <c r="BA997" s="10"/>
      <c r="BB997" s="10"/>
      <c r="BD997" s="11"/>
      <c r="BE997" s="10"/>
      <c r="BF997" s="10"/>
      <c r="BH997" s="10"/>
      <c r="BI997" s="10"/>
    </row>
    <row r="998" spans="33:61" x14ac:dyDescent="0.2">
      <c r="AG998" s="11"/>
      <c r="AH998" s="11"/>
      <c r="AI998" s="11"/>
      <c r="AJ998" s="11"/>
      <c r="AK998" s="10"/>
      <c r="AL998" s="10"/>
      <c r="AM998" s="10"/>
      <c r="AN998" s="10"/>
      <c r="AO998" s="10"/>
      <c r="AP998" s="10"/>
      <c r="AQ998" s="10"/>
      <c r="AR998" s="10"/>
      <c r="AS998" s="10"/>
      <c r="AT998" s="10"/>
      <c r="AU998" s="10"/>
      <c r="AV998" s="10"/>
      <c r="AW998" s="10"/>
      <c r="AX998" s="10"/>
      <c r="BA998" s="10"/>
      <c r="BB998" s="10"/>
      <c r="BD998" s="11"/>
      <c r="BE998" s="10"/>
      <c r="BF998" s="10"/>
      <c r="BH998" s="10"/>
      <c r="BI998" s="10"/>
    </row>
    <row r="999" spans="33:61" x14ac:dyDescent="0.2">
      <c r="AG999" s="11"/>
      <c r="AH999" s="11"/>
      <c r="AI999" s="11"/>
      <c r="AJ999" s="11"/>
      <c r="AK999" s="10"/>
      <c r="AL999" s="10"/>
      <c r="AM999" s="10"/>
      <c r="AN999" s="10"/>
      <c r="AO999" s="10"/>
      <c r="AP999" s="10"/>
      <c r="AQ999" s="10"/>
      <c r="AR999" s="10"/>
      <c r="AS999" s="10"/>
      <c r="AT999" s="10"/>
      <c r="AU999" s="10"/>
      <c r="AV999" s="10"/>
      <c r="AW999" s="10"/>
      <c r="AX999" s="10"/>
      <c r="BA999" s="10"/>
      <c r="BB999" s="10"/>
      <c r="BD999" s="11"/>
      <c r="BE999" s="10"/>
      <c r="BF999" s="10"/>
      <c r="BH999" s="10"/>
      <c r="BI999" s="10"/>
    </row>
    <row r="1000" spans="33:61" x14ac:dyDescent="0.2">
      <c r="AG1000" s="11"/>
      <c r="AH1000" s="11"/>
      <c r="AI1000" s="11"/>
      <c r="AJ1000" s="11"/>
      <c r="AK1000" s="10"/>
      <c r="AL1000" s="10"/>
      <c r="AM1000" s="10"/>
      <c r="AN1000" s="10"/>
      <c r="AO1000" s="10"/>
      <c r="AP1000" s="10"/>
      <c r="AQ1000" s="10"/>
      <c r="AR1000" s="10"/>
      <c r="AS1000" s="10"/>
      <c r="AT1000" s="10"/>
      <c r="AU1000" s="10"/>
      <c r="AV1000" s="10"/>
      <c r="AW1000" s="10"/>
      <c r="AX1000" s="10"/>
      <c r="BA1000" s="10"/>
      <c r="BB1000" s="10"/>
      <c r="BD1000" s="11"/>
      <c r="BE1000" s="10"/>
      <c r="BF1000" s="10"/>
      <c r="BH1000" s="10"/>
      <c r="BI1000" s="10"/>
    </row>
    <row r="1001" spans="33:61" x14ac:dyDescent="0.2">
      <c r="AG1001" s="11"/>
      <c r="AH1001" s="11"/>
      <c r="AI1001" s="11"/>
      <c r="AJ1001" s="11"/>
      <c r="AK1001" s="10"/>
      <c r="AL1001" s="10"/>
      <c r="AM1001" s="10"/>
      <c r="AN1001" s="10"/>
      <c r="AO1001" s="10"/>
      <c r="AP1001" s="10"/>
      <c r="AQ1001" s="10"/>
      <c r="AR1001" s="10"/>
      <c r="AS1001" s="10"/>
      <c r="AT1001" s="10"/>
      <c r="AU1001" s="10"/>
      <c r="AV1001" s="10"/>
      <c r="AW1001" s="10"/>
      <c r="AX1001" s="10"/>
      <c r="BA1001" s="10"/>
      <c r="BB1001" s="10"/>
      <c r="BD1001" s="11"/>
      <c r="BE1001" s="10"/>
      <c r="BF1001" s="10"/>
      <c r="BH1001" s="10"/>
      <c r="BI1001" s="10"/>
    </row>
    <row r="1002" spans="33:61" x14ac:dyDescent="0.2">
      <c r="AG1002" s="11"/>
      <c r="AH1002" s="11"/>
      <c r="AI1002" s="11"/>
      <c r="AJ1002" s="11"/>
      <c r="AK1002" s="10"/>
      <c r="AL1002" s="10"/>
      <c r="AM1002" s="10"/>
      <c r="AN1002" s="10"/>
      <c r="AO1002" s="10"/>
      <c r="AP1002" s="10"/>
      <c r="AQ1002" s="10"/>
      <c r="AR1002" s="10"/>
      <c r="AS1002" s="10"/>
      <c r="AT1002" s="10"/>
      <c r="AU1002" s="10"/>
      <c r="AV1002" s="10"/>
      <c r="AW1002" s="10"/>
      <c r="AX1002" s="10"/>
      <c r="BA1002" s="10"/>
      <c r="BB1002" s="10"/>
      <c r="BD1002" s="11"/>
      <c r="BE1002" s="10"/>
      <c r="BF1002" s="10"/>
      <c r="BH1002" s="10"/>
      <c r="BI1002" s="10"/>
    </row>
    <row r="1003" spans="33:61" x14ac:dyDescent="0.2">
      <c r="AG1003" s="11"/>
      <c r="AH1003" s="11"/>
      <c r="AI1003" s="11"/>
      <c r="AJ1003" s="11"/>
      <c r="AK1003" s="10"/>
      <c r="AL1003" s="10"/>
      <c r="AM1003" s="10"/>
      <c r="AN1003" s="10"/>
      <c r="AO1003" s="10"/>
      <c r="AP1003" s="10"/>
      <c r="AQ1003" s="10"/>
      <c r="AR1003" s="10"/>
      <c r="AS1003" s="10"/>
      <c r="AT1003" s="10"/>
      <c r="AU1003" s="10"/>
      <c r="AV1003" s="10"/>
      <c r="AW1003" s="10"/>
      <c r="AX1003" s="10"/>
      <c r="BA1003" s="10"/>
      <c r="BB1003" s="10"/>
      <c r="BD1003" s="11"/>
      <c r="BE1003" s="10"/>
      <c r="BF1003" s="10"/>
      <c r="BH1003" s="10"/>
      <c r="BI1003" s="10"/>
    </row>
    <row r="1004" spans="33:61" x14ac:dyDescent="0.2">
      <c r="AG1004" s="11"/>
      <c r="AH1004" s="11"/>
      <c r="AI1004" s="11"/>
      <c r="AJ1004" s="11"/>
      <c r="AK1004" s="10"/>
      <c r="AL1004" s="10"/>
      <c r="AM1004" s="10"/>
      <c r="AN1004" s="10"/>
      <c r="AO1004" s="10"/>
      <c r="AP1004" s="10"/>
      <c r="AQ1004" s="10"/>
      <c r="AR1004" s="10"/>
      <c r="AS1004" s="10"/>
      <c r="AT1004" s="10"/>
      <c r="AU1004" s="10"/>
      <c r="AV1004" s="10"/>
      <c r="AW1004" s="10"/>
      <c r="AX1004" s="10"/>
      <c r="BA1004" s="10"/>
      <c r="BB1004" s="10"/>
      <c r="BD1004" s="11"/>
      <c r="BE1004" s="10"/>
      <c r="BF1004" s="10"/>
      <c r="BH1004" s="10"/>
      <c r="BI1004" s="10"/>
    </row>
    <row r="1005" spans="33:61" x14ac:dyDescent="0.2">
      <c r="AG1005" s="11"/>
      <c r="AH1005" s="11"/>
      <c r="AI1005" s="11"/>
      <c r="AJ1005" s="11"/>
      <c r="AK1005" s="10"/>
      <c r="AL1005" s="10"/>
      <c r="AM1005" s="10"/>
      <c r="AN1005" s="10"/>
      <c r="AO1005" s="10"/>
      <c r="AP1005" s="10"/>
      <c r="AQ1005" s="10"/>
      <c r="AR1005" s="10"/>
      <c r="AS1005" s="10"/>
      <c r="AT1005" s="10"/>
      <c r="AU1005" s="10"/>
      <c r="AV1005" s="10"/>
      <c r="AW1005" s="10"/>
      <c r="AX1005" s="10"/>
      <c r="BA1005" s="10"/>
      <c r="BB1005" s="10"/>
      <c r="BD1005" s="11"/>
      <c r="BE1005" s="10"/>
      <c r="BF1005" s="10"/>
      <c r="BH1005" s="10"/>
      <c r="BI1005" s="10"/>
    </row>
    <row r="1006" spans="33:61" x14ac:dyDescent="0.2">
      <c r="AG1006" s="11"/>
      <c r="AH1006" s="11"/>
      <c r="AI1006" s="11"/>
      <c r="AJ1006" s="11"/>
      <c r="AK1006" s="10"/>
      <c r="AL1006" s="10"/>
      <c r="AM1006" s="10"/>
      <c r="AN1006" s="10"/>
      <c r="AO1006" s="10"/>
      <c r="AP1006" s="10"/>
      <c r="AQ1006" s="10"/>
      <c r="AR1006" s="10"/>
      <c r="AS1006" s="10"/>
      <c r="AT1006" s="10"/>
      <c r="AU1006" s="10"/>
      <c r="AV1006" s="10"/>
      <c r="AW1006" s="10"/>
      <c r="AX1006" s="10"/>
      <c r="BA1006" s="10"/>
      <c r="BB1006" s="10"/>
      <c r="BD1006" s="11"/>
      <c r="BE1006" s="10"/>
      <c r="BF1006" s="10"/>
      <c r="BH1006" s="10"/>
      <c r="BI1006" s="10"/>
    </row>
    <row r="1007" spans="33:61" x14ac:dyDescent="0.2">
      <c r="AG1007" s="11"/>
      <c r="AH1007" s="11"/>
      <c r="AI1007" s="11"/>
      <c r="AJ1007" s="11"/>
      <c r="AK1007" s="10"/>
      <c r="AL1007" s="10"/>
      <c r="AM1007" s="10"/>
      <c r="AN1007" s="10"/>
      <c r="AO1007" s="10"/>
      <c r="AP1007" s="10"/>
      <c r="AQ1007" s="10"/>
      <c r="AR1007" s="10"/>
      <c r="AS1007" s="10"/>
      <c r="AT1007" s="10"/>
      <c r="AU1007" s="10"/>
      <c r="AV1007" s="10"/>
      <c r="AW1007" s="10"/>
      <c r="AX1007" s="10"/>
      <c r="BA1007" s="10"/>
      <c r="BB1007" s="10"/>
      <c r="BD1007" s="11"/>
      <c r="BE1007" s="10"/>
      <c r="BF1007" s="10"/>
      <c r="BH1007" s="10"/>
      <c r="BI1007" s="10"/>
    </row>
    <row r="1008" spans="33:61" x14ac:dyDescent="0.2">
      <c r="AG1008" s="11"/>
      <c r="AH1008" s="11"/>
      <c r="AI1008" s="11"/>
      <c r="AJ1008" s="11"/>
      <c r="AK1008" s="10"/>
      <c r="AL1008" s="10"/>
      <c r="AM1008" s="10"/>
      <c r="AN1008" s="10"/>
      <c r="AO1008" s="10"/>
      <c r="AP1008" s="10"/>
      <c r="AQ1008" s="10"/>
      <c r="AR1008" s="10"/>
      <c r="AS1008" s="10"/>
      <c r="AT1008" s="10"/>
      <c r="AU1008" s="10"/>
      <c r="AV1008" s="10"/>
      <c r="AW1008" s="10"/>
      <c r="AX1008" s="10"/>
      <c r="BA1008" s="10"/>
      <c r="BB1008" s="10"/>
      <c r="BD1008" s="11"/>
      <c r="BE1008" s="10"/>
      <c r="BF1008" s="10"/>
      <c r="BH1008" s="10"/>
      <c r="BI1008" s="10"/>
    </row>
    <row r="1009" spans="33:61" x14ac:dyDescent="0.2">
      <c r="AG1009" s="11"/>
      <c r="AH1009" s="11"/>
      <c r="AI1009" s="11"/>
      <c r="AJ1009" s="11"/>
      <c r="AK1009" s="10"/>
      <c r="AL1009" s="10"/>
      <c r="AM1009" s="10"/>
      <c r="AN1009" s="10"/>
      <c r="AO1009" s="10"/>
      <c r="AP1009" s="10"/>
      <c r="AQ1009" s="10"/>
      <c r="AR1009" s="10"/>
      <c r="AS1009" s="10"/>
      <c r="AT1009" s="10"/>
      <c r="AU1009" s="10"/>
      <c r="AV1009" s="10"/>
      <c r="AW1009" s="10"/>
      <c r="AX1009" s="10"/>
      <c r="BA1009" s="10"/>
      <c r="BB1009" s="10"/>
      <c r="BD1009" s="11"/>
      <c r="BE1009" s="10"/>
      <c r="BF1009" s="10"/>
      <c r="BH1009" s="10"/>
      <c r="BI1009" s="10"/>
    </row>
    <row r="1010" spans="33:61" x14ac:dyDescent="0.2">
      <c r="AG1010" s="11"/>
      <c r="AH1010" s="11"/>
      <c r="AI1010" s="11"/>
      <c r="AJ1010" s="11"/>
      <c r="AK1010" s="10"/>
      <c r="AL1010" s="10"/>
      <c r="AM1010" s="10"/>
      <c r="AN1010" s="10"/>
      <c r="AO1010" s="10"/>
      <c r="AP1010" s="10"/>
      <c r="AQ1010" s="10"/>
      <c r="AR1010" s="10"/>
      <c r="AS1010" s="10"/>
      <c r="AT1010" s="10"/>
      <c r="AU1010" s="10"/>
      <c r="AV1010" s="10"/>
      <c r="AW1010" s="10"/>
      <c r="AX1010" s="10"/>
      <c r="BA1010" s="10"/>
      <c r="BB1010" s="10"/>
      <c r="BD1010" s="11"/>
      <c r="BE1010" s="10"/>
      <c r="BF1010" s="10"/>
      <c r="BH1010" s="10"/>
      <c r="BI1010" s="10"/>
    </row>
  </sheetData>
  <phoneticPr fontId="0" type="noConversion"/>
  <printOptions headings="1"/>
  <pageMargins left="0.75" right="0.75" top="1" bottom="1" header="0.5" footer="0.5"/>
  <pageSetup orientation="portrait" r:id="rId1"/>
  <headerFooter alignWithMargins="0"/>
  <drawing r:id="rId2"/>
  <legacyDrawing r:id="rId3"/>
  <controls>
    <mc:AlternateContent xmlns:mc="http://schemas.openxmlformats.org/markup-compatibility/2006">
      <mc:Choice Requires="x14">
        <control shapeId="20482" r:id="rId4" name="cmdPopulate">
          <controlPr defaultSize="0" autoLine="0" r:id="rId5">
            <anchor moveWithCells="1">
              <from>
                <xdr:col>5</xdr:col>
                <xdr:colOff>47625</xdr:colOff>
                <xdr:row>1</xdr:row>
                <xdr:rowOff>38100</xdr:rowOff>
              </from>
              <to>
                <xdr:col>5</xdr:col>
                <xdr:colOff>619125</xdr:colOff>
                <xdr:row>2</xdr:row>
                <xdr:rowOff>114300</xdr:rowOff>
              </to>
            </anchor>
          </controlPr>
        </control>
      </mc:Choice>
      <mc:Fallback>
        <control shapeId="20482" r:id="rId4" name="cmdPopulate"/>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F1000"/>
  <sheetViews>
    <sheetView showGridLines="0" tabSelected="1" topLeftCell="A14" zoomScaleNormal="100" workbookViewId="0">
      <selection activeCell="I62" sqref="I62:K62"/>
    </sheetView>
  </sheetViews>
  <sheetFormatPr defaultColWidth="9.140625" defaultRowHeight="15" customHeight="1" x14ac:dyDescent="0.25"/>
  <cols>
    <col min="1" max="15" width="9.140625" style="23" customWidth="1"/>
    <col min="16" max="16" width="5.7109375" style="23" customWidth="1"/>
    <col min="17" max="18" width="5.7109375" style="41" customWidth="1"/>
    <col min="19" max="20" width="5.7109375" style="23" customWidth="1"/>
    <col min="21" max="21" width="34.7109375" style="76" customWidth="1"/>
    <col min="22" max="22" width="76.7109375" style="76" customWidth="1"/>
    <col min="23" max="25" width="17.5703125" style="76" customWidth="1"/>
    <col min="26" max="27" width="26" style="76" customWidth="1"/>
    <col min="28" max="28" width="34.42578125" style="76" customWidth="1"/>
    <col min="29" max="31" width="43.28515625" style="75" customWidth="1"/>
    <col min="32" max="32" width="51.28515625" style="75" customWidth="1"/>
    <col min="33" max="16384" width="9.140625" style="23"/>
  </cols>
  <sheetData>
    <row r="1" spans="1:32" ht="15" customHeight="1" x14ac:dyDescent="0.25">
      <c r="A1" s="40" t="s">
        <v>366</v>
      </c>
      <c r="O1" s="26" t="str">
        <f>"Coverage Period: " &amp; IF(AND(BatchControl="Generic",SourceQuoteID &lt;&gt; "SG-Generic-SF")," Beginning on or after " &amp; IF(EffDate="","{EffDate}",TEXT(EffDate,"mm/dd/yyyy")), IF(EffDate="","{EffDate}",TEXT(EffDate,"mm/dd/yyyy")) &amp; " - " &amp; IF(EndDate="","{EndDate}",TEXT(EndDate,"mm/dd/yyyyy")))</f>
        <v>Coverage Period: 01/01/2025 - 12/31/2025</v>
      </c>
      <c r="Q1" s="113" t="s">
        <v>257</v>
      </c>
      <c r="R1" s="113"/>
      <c r="S1" s="114">
        <v>2</v>
      </c>
      <c r="T1" s="115"/>
      <c r="U1" s="116" t="s">
        <v>306</v>
      </c>
      <c r="V1" s="116" t="s">
        <v>307</v>
      </c>
      <c r="W1" s="116" t="s">
        <v>308</v>
      </c>
      <c r="X1" s="116" t="s">
        <v>309</v>
      </c>
      <c r="Y1" s="116" t="s">
        <v>310</v>
      </c>
      <c r="Z1" s="116" t="s">
        <v>311</v>
      </c>
      <c r="AA1" s="116" t="s">
        <v>312</v>
      </c>
      <c r="AB1" s="116" t="s">
        <v>313</v>
      </c>
      <c r="AC1" s="117" t="s">
        <v>319</v>
      </c>
      <c r="AD1" s="117" t="s">
        <v>320</v>
      </c>
      <c r="AE1" s="117" t="s">
        <v>321</v>
      </c>
      <c r="AF1" s="117" t="s">
        <v>322</v>
      </c>
    </row>
    <row r="2" spans="1:32" ht="18" customHeight="1" x14ac:dyDescent="0.25">
      <c r="A2" s="85" t="s">
        <v>493</v>
      </c>
      <c r="E2" s="78" t="str">
        <f ca="1">IF(OFFSET(SBCComboNameHdr,0,OT_Offset)="","{SBCComboNameHdr}",OFFSET(SBCComboNameHdr,0,OT_Offset))</f>
        <v>PPO/no drug</v>
      </c>
      <c r="O2" s="111" t="s">
        <v>494</v>
      </c>
      <c r="Q2" s="113" t="s">
        <v>257</v>
      </c>
      <c r="R2" s="113"/>
      <c r="S2" s="115"/>
      <c r="T2" s="115"/>
      <c r="U2" s="118"/>
      <c r="V2" s="118"/>
      <c r="W2" s="118"/>
      <c r="X2" s="118"/>
      <c r="Y2" s="118"/>
      <c r="Z2" s="118"/>
      <c r="AA2" s="118"/>
      <c r="AB2" s="118"/>
      <c r="AC2" s="119"/>
      <c r="AD2" s="119"/>
      <c r="AE2" s="119"/>
      <c r="AF2" s="119"/>
    </row>
    <row r="3" spans="1:32" ht="5.0999999999999996" customHeight="1" x14ac:dyDescent="0.25">
      <c r="Q3" s="113" t="s">
        <v>257</v>
      </c>
      <c r="R3" s="113"/>
      <c r="S3" s="216" t="s">
        <v>345</v>
      </c>
      <c r="T3" s="216"/>
      <c r="U3" s="216"/>
      <c r="V3" s="217" t="s">
        <v>346</v>
      </c>
      <c r="W3" s="118"/>
      <c r="X3" s="118"/>
      <c r="Y3" s="118"/>
      <c r="Z3" s="118"/>
      <c r="AA3" s="118"/>
      <c r="AB3" s="118"/>
      <c r="AC3" s="119"/>
      <c r="AD3" s="119"/>
      <c r="AE3" s="119"/>
      <c r="AF3" s="119"/>
    </row>
    <row r="4" spans="1:32" s="24" customFormat="1" ht="15" customHeight="1" x14ac:dyDescent="0.2">
      <c r="A4" s="30"/>
      <c r="B4" s="31" t="s">
        <v>353</v>
      </c>
      <c r="C4" s="32"/>
      <c r="D4" s="32"/>
      <c r="E4" s="32"/>
      <c r="F4" s="32"/>
      <c r="G4" s="32"/>
      <c r="H4" s="32"/>
      <c r="I4" s="32"/>
      <c r="J4" s="32"/>
      <c r="K4" s="32"/>
      <c r="L4" s="32"/>
      <c r="M4" s="32"/>
      <c r="N4" s="32"/>
      <c r="O4" s="33"/>
      <c r="Q4" s="113" t="s">
        <v>257</v>
      </c>
      <c r="R4" s="113"/>
      <c r="S4" s="216"/>
      <c r="T4" s="216"/>
      <c r="U4" s="216"/>
      <c r="V4" s="217"/>
      <c r="W4" s="118"/>
      <c r="X4" s="118"/>
      <c r="Y4" s="118"/>
      <c r="Z4" s="118"/>
      <c r="AA4" s="118"/>
      <c r="AB4" s="118"/>
      <c r="AC4" s="119"/>
      <c r="AD4" s="119"/>
      <c r="AE4" s="119"/>
      <c r="AF4" s="119"/>
    </row>
    <row r="5" spans="1:32" s="24" customFormat="1" ht="15" customHeight="1" x14ac:dyDescent="0.2">
      <c r="A5" s="34"/>
      <c r="B5" s="28" t="s">
        <v>354</v>
      </c>
      <c r="C5" s="29"/>
      <c r="D5" s="29"/>
      <c r="E5" s="29"/>
      <c r="F5" s="29"/>
      <c r="G5" s="29"/>
      <c r="H5" s="29"/>
      <c r="I5" s="29"/>
      <c r="J5" s="29"/>
      <c r="K5" s="29"/>
      <c r="L5" s="29"/>
      <c r="M5" s="29"/>
      <c r="N5" s="29"/>
      <c r="O5" s="35"/>
      <c r="Q5" s="113" t="s">
        <v>257</v>
      </c>
      <c r="R5" s="113"/>
      <c r="S5" s="216"/>
      <c r="T5" s="216"/>
      <c r="U5" s="216"/>
      <c r="V5" s="217"/>
      <c r="W5" s="118"/>
      <c r="X5" s="118"/>
      <c r="Y5" s="118"/>
      <c r="Z5" s="118"/>
      <c r="AA5" s="118"/>
      <c r="AB5" s="118"/>
      <c r="AC5" s="119"/>
      <c r="AD5" s="119"/>
      <c r="AE5" s="119"/>
      <c r="AF5" s="119"/>
    </row>
    <row r="6" spans="1:32" s="24" customFormat="1" ht="15" customHeight="1" x14ac:dyDescent="0.2">
      <c r="A6" s="218" t="s">
        <v>495</v>
      </c>
      <c r="B6" s="219"/>
      <c r="C6" s="219"/>
      <c r="D6" s="219"/>
      <c r="E6" s="219"/>
      <c r="F6" s="219"/>
      <c r="G6" s="219"/>
      <c r="H6" s="219"/>
      <c r="I6" s="219"/>
      <c r="J6" s="219"/>
      <c r="K6" s="219"/>
      <c r="L6" s="219"/>
      <c r="M6" s="219"/>
      <c r="N6" s="219"/>
      <c r="O6" s="220"/>
      <c r="Q6" s="113" t="s">
        <v>257</v>
      </c>
      <c r="R6" s="113"/>
      <c r="S6" s="216"/>
      <c r="T6" s="216"/>
      <c r="U6" s="216"/>
      <c r="V6" s="217"/>
      <c r="W6" s="118"/>
      <c r="X6" s="118"/>
      <c r="Y6" s="118"/>
      <c r="Z6" s="118"/>
      <c r="AA6" s="118"/>
      <c r="AB6" s="118"/>
      <c r="AC6" s="119"/>
      <c r="AD6" s="119"/>
      <c r="AE6" s="119"/>
      <c r="AF6" s="119"/>
    </row>
    <row r="7" spans="1:32" s="24" customFormat="1" ht="15" customHeight="1" x14ac:dyDescent="0.2">
      <c r="A7" s="221"/>
      <c r="B7" s="219"/>
      <c r="C7" s="219"/>
      <c r="D7" s="219"/>
      <c r="E7" s="219"/>
      <c r="F7" s="219"/>
      <c r="G7" s="219"/>
      <c r="H7" s="219"/>
      <c r="I7" s="219"/>
      <c r="J7" s="219"/>
      <c r="K7" s="219"/>
      <c r="L7" s="219"/>
      <c r="M7" s="219"/>
      <c r="N7" s="219"/>
      <c r="O7" s="220"/>
      <c r="Q7" s="113" t="s">
        <v>257</v>
      </c>
      <c r="R7" s="113"/>
      <c r="S7" s="216"/>
      <c r="T7" s="216"/>
      <c r="U7" s="216"/>
      <c r="V7" s="217"/>
      <c r="W7" s="118"/>
      <c r="X7" s="118"/>
      <c r="Y7" s="118"/>
      <c r="Z7" s="118"/>
      <c r="AA7" s="118"/>
      <c r="AB7" s="118"/>
      <c r="AC7" s="119"/>
      <c r="AD7" s="119"/>
      <c r="AE7" s="119"/>
      <c r="AF7" s="119"/>
    </row>
    <row r="8" spans="1:32" s="24" customFormat="1" ht="18" customHeight="1" x14ac:dyDescent="0.2">
      <c r="A8" s="222"/>
      <c r="B8" s="223"/>
      <c r="C8" s="223"/>
      <c r="D8" s="223"/>
      <c r="E8" s="223"/>
      <c r="F8" s="223"/>
      <c r="G8" s="223"/>
      <c r="H8" s="223"/>
      <c r="I8" s="223"/>
      <c r="J8" s="223"/>
      <c r="K8" s="223"/>
      <c r="L8" s="223"/>
      <c r="M8" s="223"/>
      <c r="N8" s="223"/>
      <c r="O8" s="224"/>
      <c r="Q8" s="113" t="s">
        <v>257</v>
      </c>
      <c r="R8" s="113"/>
      <c r="S8" s="216"/>
      <c r="T8" s="216"/>
      <c r="U8" s="216"/>
      <c r="V8" s="217"/>
      <c r="W8" s="118"/>
      <c r="X8" s="118"/>
      <c r="Y8" s="118"/>
      <c r="Z8" s="118"/>
      <c r="AA8" s="118"/>
      <c r="AB8" s="118"/>
      <c r="AC8" s="119"/>
      <c r="AD8" s="119"/>
      <c r="AE8" s="119"/>
      <c r="AF8" s="119"/>
    </row>
    <row r="9" spans="1:32" ht="18.75" customHeight="1" x14ac:dyDescent="0.25">
      <c r="A9" s="225" t="s">
        <v>367</v>
      </c>
      <c r="B9" s="226"/>
      <c r="C9" s="227" t="s">
        <v>318</v>
      </c>
      <c r="D9" s="228"/>
      <c r="E9" s="228"/>
      <c r="F9" s="228"/>
      <c r="G9" s="228" t="s">
        <v>220</v>
      </c>
      <c r="H9" s="228"/>
      <c r="I9" s="228"/>
      <c r="J9" s="228"/>
      <c r="K9" s="228"/>
      <c r="L9" s="228"/>
      <c r="M9" s="228"/>
      <c r="N9" s="228"/>
      <c r="O9" s="229"/>
      <c r="Q9" s="113" t="s">
        <v>257</v>
      </c>
      <c r="R9" s="113"/>
      <c r="S9" s="115"/>
      <c r="T9" s="115"/>
      <c r="U9" s="118"/>
      <c r="V9" s="118"/>
      <c r="W9" s="118"/>
      <c r="X9" s="118"/>
      <c r="Y9" s="118"/>
      <c r="Z9" s="118"/>
      <c r="AA9" s="118"/>
      <c r="AB9" s="118"/>
      <c r="AC9" s="119"/>
      <c r="AD9" s="119"/>
      <c r="AE9" s="119"/>
      <c r="AF9" s="119"/>
    </row>
    <row r="10" spans="1:32" ht="60.6" customHeight="1" x14ac:dyDescent="0.25">
      <c r="A10" s="210" t="s">
        <v>368</v>
      </c>
      <c r="B10" s="210"/>
      <c r="C10" s="204" t="s">
        <v>496</v>
      </c>
      <c r="D10" s="205"/>
      <c r="E10" s="205"/>
      <c r="F10" s="198"/>
      <c r="G10" s="204" t="s">
        <v>497</v>
      </c>
      <c r="H10" s="205"/>
      <c r="I10" s="205"/>
      <c r="J10" s="205"/>
      <c r="K10" s="205"/>
      <c r="L10" s="205"/>
      <c r="M10" s="205"/>
      <c r="N10" s="205"/>
      <c r="O10" s="198"/>
      <c r="Q10" s="113" t="s">
        <v>257</v>
      </c>
      <c r="R10" s="113">
        <v>30</v>
      </c>
      <c r="S10" s="115"/>
      <c r="T10" s="115"/>
      <c r="U10" s="120" t="str">
        <f t="shared" ref="U10:U16" si="0">C10</f>
        <v>$800 individual / $1,600 family in-network providers; $3,000 individual / $6,000 family out-of-network providers.</v>
      </c>
      <c r="V10" s="120" t="str">
        <f t="shared" ref="V10:V16" si="1">G10</f>
        <v>Generally, you must pay all the costs from providers up to the deductible amount before this plan begins to pay.  If you have other family members on the plan, each family member must meet their own individual deductible until the total amount of deductible expenses paid by all family members meets the overall family deductible.</v>
      </c>
      <c r="W10" s="118"/>
      <c r="X10" s="118"/>
      <c r="Y10" s="118"/>
      <c r="Z10" s="118"/>
      <c r="AA10" s="118"/>
      <c r="AB10" s="118"/>
      <c r="AC10" s="119"/>
      <c r="AD10" s="119"/>
      <c r="AE10" s="119"/>
      <c r="AF10" s="119"/>
    </row>
    <row r="11" spans="1:32" ht="60" customHeight="1" x14ac:dyDescent="0.25">
      <c r="A11" s="212" t="s">
        <v>369</v>
      </c>
      <c r="B11" s="212"/>
      <c r="C11" s="213" t="s">
        <v>498</v>
      </c>
      <c r="D11" s="214"/>
      <c r="E11" s="214"/>
      <c r="F11" s="215"/>
      <c r="G11" s="213" t="s">
        <v>499</v>
      </c>
      <c r="H11" s="214"/>
      <c r="I11" s="214"/>
      <c r="J11" s="214"/>
      <c r="K11" s="214"/>
      <c r="L11" s="214"/>
      <c r="M11" s="214"/>
      <c r="N11" s="214"/>
      <c r="O11" s="215"/>
      <c r="Q11" s="113" t="s">
        <v>257</v>
      </c>
      <c r="R11" s="113">
        <v>60</v>
      </c>
      <c r="S11" s="115"/>
      <c r="T11" s="115"/>
      <c r="U11" s="120" t="str">
        <f t="shared" si="0"/>
        <v>Yes. In-network preventive services or emergency services.</v>
      </c>
      <c r="V11" s="120" t="str">
        <f t="shared" si="1"/>
        <v>This plan covers some items and services even if you haven't yet met the deductible amount.  But a copayment or coinsurance may apply.  For example, this plan covers certain preventive services without cost-sharing and before you meet your deductible.  See a list of covered preventive services at https://www.healthcare.gov/coverage/preventive-care-benefits/.</v>
      </c>
      <c r="W11" s="118"/>
      <c r="X11" s="118"/>
      <c r="Y11" s="118"/>
      <c r="Z11" s="118"/>
      <c r="AA11" s="118"/>
      <c r="AB11" s="118"/>
      <c r="AC11" s="119"/>
      <c r="AD11" s="119"/>
      <c r="AE11" s="119"/>
      <c r="AF11" s="119"/>
    </row>
    <row r="12" spans="1:32" ht="45" customHeight="1" x14ac:dyDescent="0.25">
      <c r="A12" s="210" t="s">
        <v>221</v>
      </c>
      <c r="B12" s="210"/>
      <c r="C12" s="204" t="str">
        <f ca="1">IF(OFFSET(SBCSpecDedAns,0,OT_Offset)="","{SBCSpecDedAns}",OFFSET(SBCSpecDedAns,0,OT_Offset))</f>
        <v>No.</v>
      </c>
      <c r="D12" s="205"/>
      <c r="E12" s="205"/>
      <c r="F12" s="198"/>
      <c r="G12" s="204" t="s">
        <v>500</v>
      </c>
      <c r="H12" s="205"/>
      <c r="I12" s="205"/>
      <c r="J12" s="205"/>
      <c r="K12" s="205"/>
      <c r="L12" s="205"/>
      <c r="M12" s="205"/>
      <c r="N12" s="205"/>
      <c r="O12" s="198"/>
      <c r="Q12" s="113" t="s">
        <v>257</v>
      </c>
      <c r="R12" s="113">
        <v>45</v>
      </c>
      <c r="S12" s="115"/>
      <c r="T12" s="115"/>
      <c r="U12" s="120" t="str">
        <f t="shared" ca="1" si="0"/>
        <v>No.</v>
      </c>
      <c r="V12" s="120" t="str">
        <f t="shared" si="1"/>
        <v>You don't have to meet deductibles for specific services.</v>
      </c>
      <c r="W12" s="118"/>
      <c r="X12" s="118"/>
      <c r="Y12" s="118"/>
      <c r="Z12" s="118"/>
      <c r="AA12" s="118"/>
      <c r="AB12" s="118"/>
      <c r="AC12" s="119"/>
      <c r="AD12" s="119"/>
      <c r="AE12" s="119"/>
      <c r="AF12" s="119"/>
    </row>
    <row r="13" spans="1:32" ht="90.75" customHeight="1" x14ac:dyDescent="0.25">
      <c r="A13" s="212" t="s">
        <v>222</v>
      </c>
      <c r="B13" s="212"/>
      <c r="C13" s="213" t="s">
        <v>501</v>
      </c>
      <c r="D13" s="214"/>
      <c r="E13" s="214"/>
      <c r="F13" s="215"/>
      <c r="G13" s="213" t="s">
        <v>502</v>
      </c>
      <c r="H13" s="214"/>
      <c r="I13" s="214"/>
      <c r="J13" s="214"/>
      <c r="K13" s="214"/>
      <c r="L13" s="214"/>
      <c r="M13" s="214"/>
      <c r="N13" s="214"/>
      <c r="O13" s="215"/>
      <c r="Q13" s="113" t="s">
        <v>257</v>
      </c>
      <c r="R13" s="113">
        <v>45</v>
      </c>
      <c r="S13" s="115"/>
      <c r="T13" s="115"/>
      <c r="U13" s="120" t="str">
        <f t="shared" si="0"/>
        <v>For in-network providers $9,200 individual / $18,400 family; for out-of-network providers $9,200 individual / $18,400 family combined out-of-pocket limit for network medical and prescription drug.</v>
      </c>
      <c r="V13" s="120" t="str">
        <f t="shared" si="1"/>
        <v>The out-of-pocket limit is the most you could pay in a year for covered services.  If you have other family members in this plan, they have to meet their own out-of-pocket limits until the overall family out-of-pocket limit has been met.</v>
      </c>
      <c r="W13" s="118"/>
      <c r="X13" s="118"/>
      <c r="Y13" s="118"/>
      <c r="Z13" s="118"/>
      <c r="AA13" s="118"/>
      <c r="AB13" s="118"/>
      <c r="AC13" s="119"/>
      <c r="AD13" s="119"/>
      <c r="AE13" s="119"/>
      <c r="AF13" s="119"/>
    </row>
    <row r="14" spans="1:32" ht="45" customHeight="1" x14ac:dyDescent="0.25">
      <c r="A14" s="210" t="s">
        <v>314</v>
      </c>
      <c r="B14" s="210"/>
      <c r="C14" s="211" t="s">
        <v>503</v>
      </c>
      <c r="D14" s="205"/>
      <c r="E14" s="205"/>
      <c r="F14" s="198"/>
      <c r="G14" s="204" t="s">
        <v>504</v>
      </c>
      <c r="H14" s="205"/>
      <c r="I14" s="205"/>
      <c r="J14" s="205"/>
      <c r="K14" s="205"/>
      <c r="L14" s="205"/>
      <c r="M14" s="205"/>
      <c r="N14" s="205"/>
      <c r="O14" s="198"/>
      <c r="Q14" s="113" t="s">
        <v>257</v>
      </c>
      <c r="R14" s="113">
        <v>45</v>
      </c>
      <c r="S14" s="115"/>
      <c r="T14" s="115"/>
      <c r="U14" s="120" t="str">
        <f t="shared" si="0"/>
        <v>Premiums, balance billing charges, and health care this plan doesn't cover.</v>
      </c>
      <c r="V14" s="120" t="str">
        <f t="shared" si="1"/>
        <v>Even though you pay these expenses, they don't count toward the out-of-pocket limit.</v>
      </c>
      <c r="W14" s="118"/>
      <c r="X14" s="118"/>
      <c r="Y14" s="118"/>
      <c r="Z14" s="118"/>
      <c r="AA14" s="118"/>
      <c r="AB14" s="118"/>
      <c r="AC14" s="119"/>
      <c r="AD14" s="119"/>
      <c r="AE14" s="119"/>
      <c r="AF14" s="119"/>
    </row>
    <row r="15" spans="1:32" ht="75.599999999999994" customHeight="1" x14ac:dyDescent="0.25">
      <c r="A15" s="212" t="s">
        <v>223</v>
      </c>
      <c r="B15" s="212"/>
      <c r="C15" s="213" t="s">
        <v>505</v>
      </c>
      <c r="D15" s="214"/>
      <c r="E15" s="214"/>
      <c r="F15" s="215"/>
      <c r="G15" s="213" t="s">
        <v>506</v>
      </c>
      <c r="H15" s="214"/>
      <c r="I15" s="214"/>
      <c r="J15" s="214"/>
      <c r="K15" s="214"/>
      <c r="L15" s="214"/>
      <c r="M15" s="214"/>
      <c r="N15" s="214"/>
      <c r="O15" s="215"/>
      <c r="Q15" s="113" t="s">
        <v>257</v>
      </c>
      <c r="R15" s="113">
        <v>45</v>
      </c>
      <c r="S15" s="115"/>
      <c r="T15" s="115"/>
      <c r="U15" s="120" t="str">
        <f t="shared" si="0"/>
        <v>Yes. For a list of in-network providers, see capbluecross.com or call 1-800-962-2242.</v>
      </c>
      <c r="V15" s="120" t="str">
        <f t="shared" si="1"/>
        <v>This plan uses a provider network.  You will pay less if you use a provider in the plan's network.  You will pay the most if you use an out-of-network provider, and you might receive a bill from a provider for the difference between the provider's charge and what your plan pays (balance billing).  Be aware your network provider might use an out-of-network provider for some services (such as lab work).  Check with your provider before you get services.</v>
      </c>
      <c r="W15" s="118"/>
      <c r="X15" s="118"/>
      <c r="Y15" s="118"/>
      <c r="Z15" s="118"/>
      <c r="AA15" s="118"/>
      <c r="AB15" s="118"/>
      <c r="AC15" s="119"/>
      <c r="AD15" s="119"/>
      <c r="AE15" s="119"/>
      <c r="AF15" s="119"/>
    </row>
    <row r="16" spans="1:32" ht="45" customHeight="1" x14ac:dyDescent="0.25">
      <c r="A16" s="210" t="s">
        <v>224</v>
      </c>
      <c r="B16" s="210"/>
      <c r="C16" s="204" t="str">
        <f ca="1">IF(OFFSET(SBCReferralAns,0,OT_Offset)="","{SBCReferralAns}",OFFSET(SBCReferralAns,0,OT_Offset))</f>
        <v>No.</v>
      </c>
      <c r="D16" s="205"/>
      <c r="E16" s="205"/>
      <c r="F16" s="198"/>
      <c r="G16" s="204" t="s">
        <v>507</v>
      </c>
      <c r="H16" s="205"/>
      <c r="I16" s="205"/>
      <c r="J16" s="205"/>
      <c r="K16" s="205"/>
      <c r="L16" s="205"/>
      <c r="M16" s="205"/>
      <c r="N16" s="205"/>
      <c r="O16" s="198"/>
      <c r="Q16" s="113" t="s">
        <v>257</v>
      </c>
      <c r="R16" s="113">
        <v>45</v>
      </c>
      <c r="S16" s="115"/>
      <c r="T16" s="115"/>
      <c r="U16" s="120" t="str">
        <f t="shared" ca="1" si="0"/>
        <v>No.</v>
      </c>
      <c r="V16" s="120" t="str">
        <f t="shared" si="1"/>
        <v>You can see the specialist you choose without a referral.</v>
      </c>
      <c r="W16" s="118"/>
      <c r="X16" s="118"/>
      <c r="Y16" s="118"/>
      <c r="Z16" s="118"/>
      <c r="AA16" s="118"/>
      <c r="AB16" s="118"/>
      <c r="AC16" s="119"/>
      <c r="AD16" s="119"/>
      <c r="AE16" s="119"/>
      <c r="AF16" s="119"/>
    </row>
    <row r="17" spans="1:32" ht="15" customHeight="1" x14ac:dyDescent="0.25">
      <c r="N17" s="25" t="str">
        <f ca="1">IF(OR(SBCCatalog="StdSmall",SBCCatalog="Large"),IF(ParentGroup="","{ParentGroup}",ParentGroup),IF(LEFT(SBCCatalog,2)="GI",REPLACE(SBCCatalog,1,2,"IND"),IF(SBCCatalog="","{ParentGroup|IND|SBCCatalog}",SBCCatalog)))&amp;"-"&amp;IF(QuoteDate="","mm-dd-yy",MONTH(QuoteDate)&amp;"-"&amp;DAY(QuoteDate)&amp;"-"&amp;RIGHT(YEAR(QuoteDate),2))&amp;"-"&amp;IF(QuoteID="","{QuoteID}",QuoteID)&amp;"-"&amp;IF(FormulaName="","{FormulaName}",FormulaName)&amp;"-"&amp;IF(OFFSET(SBCBundleID,0,OT_Offset)="",IF(AND(OFFSET(CT_Med,0,0)&lt;&gt;"",MID(CELL("filename",A1),FIND("]",CELL("filename",A1))+1,255)&lt;&gt;"SBC-0"),OFFSET(CT_Med,OT_Offset-2,0)&amp;"/"&amp;OFFSET(CT_Rx,OT_Offset-2,0),"{SBCBundleID}-{SBCHIOSID}"),OFFSET(SBCBundleID,0,OT_Offset))&amp;IF(OFFSET(SBCHIOSID,0,OT_Offset)="","","-"&amp;OFFSET(SBCHIOSID,0,OT_Offset))</f>
        <v>00531998-12-2-24-1749514-01-SBC_v22-PPOSK001/None</v>
      </c>
      <c r="Q17" s="113" t="s">
        <v>257</v>
      </c>
      <c r="R17" s="113"/>
      <c r="S17" s="115"/>
      <c r="T17" s="115"/>
      <c r="U17" s="118"/>
      <c r="V17" s="118"/>
      <c r="W17" s="118"/>
      <c r="X17" s="118"/>
      <c r="Y17" s="118"/>
      <c r="Z17" s="118"/>
      <c r="AA17" s="118"/>
      <c r="AB17" s="118"/>
      <c r="AC17" s="119"/>
      <c r="AD17" s="119"/>
      <c r="AE17" s="119"/>
      <c r="AF17" s="119"/>
    </row>
    <row r="18" spans="1:32" ht="29.25" customHeight="1" x14ac:dyDescent="0.25">
      <c r="A18" s="36"/>
      <c r="B18" s="37" t="s">
        <v>305</v>
      </c>
      <c r="C18" s="38"/>
      <c r="D18" s="38"/>
      <c r="E18" s="38"/>
      <c r="F18" s="38"/>
      <c r="G18" s="38"/>
      <c r="H18" s="38"/>
      <c r="I18" s="38"/>
      <c r="J18" s="38"/>
      <c r="K18" s="38"/>
      <c r="L18" s="38"/>
      <c r="M18" s="38"/>
      <c r="N18" s="38"/>
      <c r="O18" s="39"/>
      <c r="Q18" s="113" t="str">
        <f ca="1">IF(OR(OFFSET(OADed,0,OT_Offset)="Yes",OFFSET(SpecDed,0,OT_Offset)="Yes"),"Y","N")</f>
        <v>Y</v>
      </c>
      <c r="R18" s="113"/>
      <c r="S18" s="115"/>
      <c r="T18" s="115"/>
      <c r="U18" s="118"/>
      <c r="V18" s="118"/>
      <c r="W18" s="118"/>
      <c r="X18" s="118"/>
      <c r="Y18" s="118"/>
      <c r="Z18" s="118"/>
      <c r="AA18" s="118"/>
      <c r="AB18" s="118"/>
      <c r="AC18" s="119"/>
      <c r="AD18" s="119"/>
      <c r="AE18" s="119"/>
      <c r="AF18" s="119"/>
    </row>
    <row r="19" spans="1:32" ht="1.5" customHeight="1" x14ac:dyDescent="0.25">
      <c r="Q19" s="113" t="str">
        <f ca="1">OT_Tier3_Page_YN</f>
        <v>N</v>
      </c>
      <c r="R19" s="113"/>
      <c r="S19" s="115"/>
      <c r="T19" s="115"/>
      <c r="U19" s="118"/>
      <c r="V19" s="118"/>
      <c r="W19" s="118"/>
      <c r="X19" s="118"/>
      <c r="Y19" s="118"/>
      <c r="Z19" s="118"/>
      <c r="AA19" s="118"/>
      <c r="AB19" s="118"/>
      <c r="AC19" s="119"/>
      <c r="AD19" s="119"/>
      <c r="AE19" s="119"/>
      <c r="AF19" s="119"/>
    </row>
    <row r="20" spans="1:32" ht="16.5" hidden="1" x14ac:dyDescent="0.25">
      <c r="A20" s="139" t="s">
        <v>250</v>
      </c>
      <c r="B20" s="139"/>
      <c r="C20" s="140" t="s">
        <v>251</v>
      </c>
      <c r="D20" s="140"/>
      <c r="E20" s="140"/>
      <c r="F20" s="140" t="s">
        <v>253</v>
      </c>
      <c r="G20" s="140"/>
      <c r="H20" s="140"/>
      <c r="I20" s="140"/>
      <c r="J20" s="140"/>
      <c r="K20" s="140"/>
      <c r="L20" s="139" t="s">
        <v>252</v>
      </c>
      <c r="M20" s="139"/>
      <c r="N20" s="139"/>
      <c r="O20" s="139"/>
      <c r="Q20" s="113" t="str">
        <f ca="1">IF(OFFSET(TierCount,0,OT_Offset)=3,"Y","N")</f>
        <v>N</v>
      </c>
      <c r="R20" s="113"/>
      <c r="S20" s="115"/>
      <c r="T20" s="115"/>
      <c r="U20" s="118"/>
      <c r="V20" s="118"/>
      <c r="W20" s="118"/>
      <c r="X20" s="118"/>
      <c r="Y20" s="118"/>
      <c r="Z20" s="118"/>
      <c r="AA20" s="118"/>
      <c r="AB20" s="118"/>
      <c r="AC20" s="119"/>
      <c r="AD20" s="119"/>
      <c r="AE20" s="119"/>
      <c r="AF20" s="119"/>
    </row>
    <row r="21" spans="1:32" ht="60.6" hidden="1" customHeight="1" x14ac:dyDescent="0.25">
      <c r="A21" s="139"/>
      <c r="B21" s="139"/>
      <c r="C21" s="140"/>
      <c r="D21" s="140"/>
      <c r="E21" s="140"/>
      <c r="F21" s="139" t="str">
        <f ca="1">IF(OFFSET(SBCT1Label,0,OT_Offset)="","{SBCT1Label}",OFFSET(SBCT1Label,0,OT_Offset))</f>
        <v>In-Network Provider [n~] [/](You will pay the least)</v>
      </c>
      <c r="G21" s="139"/>
      <c r="H21" s="139" t="str">
        <f ca="1">IF(OFFSET(SBCT2Label,0,OT_Offset)="","{SBCT2Label}",OFFSET(SBCT2Label,0,OT_Offset))</f>
        <v>{SBCT2Label}</v>
      </c>
      <c r="I21" s="139"/>
      <c r="J21" s="139" t="str">
        <f ca="1">IF(OFFSET(SBCT3Label,0,OT_Offset)="","{SBCT3Label}",OFFSET(SBCT3Label,0,OT_Offset))</f>
        <v>Out-of-Network Provider [n~] [/](You will pay the most)</v>
      </c>
      <c r="K21" s="139"/>
      <c r="L21" s="139"/>
      <c r="M21" s="139"/>
      <c r="N21" s="139"/>
      <c r="O21" s="139"/>
      <c r="Q21" s="113" t="str">
        <f t="shared" ref="Q21:Q51" ca="1" si="2">OT_Tier3_Page_YN</f>
        <v>N</v>
      </c>
      <c r="R21" s="113">
        <v>45</v>
      </c>
      <c r="S21" s="115"/>
      <c r="T21" s="115"/>
      <c r="U21" s="118"/>
      <c r="V21" s="118"/>
      <c r="W21" s="116" t="str">
        <f ca="1">F21</f>
        <v>In-Network Provider [n~] [/](You will pay the least)</v>
      </c>
      <c r="X21" s="116" t="str">
        <f ca="1">H21</f>
        <v>{SBCT2Label}</v>
      </c>
      <c r="Y21" s="116" t="str">
        <f ca="1">J21</f>
        <v>Out-of-Network Provider [n~] [/](You will pay the most)</v>
      </c>
      <c r="Z21" s="118"/>
      <c r="AA21" s="118"/>
      <c r="AB21" s="118"/>
      <c r="AC21" s="119"/>
      <c r="AD21" s="119"/>
      <c r="AE21" s="119"/>
      <c r="AF21" s="119"/>
    </row>
    <row r="22" spans="1:32" ht="45.4" hidden="1" customHeight="1" x14ac:dyDescent="0.25">
      <c r="A22" s="185" t="s">
        <v>225</v>
      </c>
      <c r="B22" s="185"/>
      <c r="C22" s="206" t="s">
        <v>227</v>
      </c>
      <c r="D22" s="206"/>
      <c r="E22" s="206"/>
      <c r="F22" s="157" t="str">
        <f ca="1">IF(OFFSET(SBCPCPT1,0,OT_Offset)="","{SBCPCPT1}",OFFSET(SBCPCPT1,0,OT_Offset))</f>
        <v>$35 [c~u~]copayment[/]/visit</v>
      </c>
      <c r="G22" s="157"/>
      <c r="H22" s="157" t="str">
        <f ca="1">IF(OFFSET(SBCPCPT2,0,OT_Offset)="","{SBCPCPT2}",OFFSET(SBCPCPT2,0,OT_Offset))</f>
        <v>{SBCPCPT2}</v>
      </c>
      <c r="I22" s="157"/>
      <c r="J22" s="157" t="str">
        <f ca="1">IF(OFFSET(SBCPCPT3,0,OT_Offset)="","{SBCPCPT3}",OFFSET(SBCPCPT3,0,OT_Offset))</f>
        <v>40% [c~u~]coinsurance[/]</v>
      </c>
      <c r="K22" s="157"/>
      <c r="L22" s="157" t="str">
        <f ca="1">IF(OFFSET(SBCPCPLE,0,OT_Offset)="","{SBCPCPLE}",OFFSET(SBCPCPLE,0,OT_Offset))</f>
        <v>None</v>
      </c>
      <c r="M22" s="157"/>
      <c r="N22" s="157"/>
      <c r="O22" s="157"/>
      <c r="Q22" s="113" t="str">
        <f t="shared" ca="1" si="2"/>
        <v>N</v>
      </c>
      <c r="R22" s="113">
        <v>30</v>
      </c>
      <c r="S22" s="115"/>
      <c r="T22" s="115"/>
      <c r="U22" s="118"/>
      <c r="V22" s="118"/>
      <c r="W22" s="120" t="str">
        <f ca="1">F22</f>
        <v>$35 [c~u~]copayment[/]/visit</v>
      </c>
      <c r="X22" s="120" t="str">
        <f ca="1">H22</f>
        <v>{SBCPCPT2}</v>
      </c>
      <c r="Y22" s="120" t="str">
        <f ca="1">J22</f>
        <v>40% [c~u~]coinsurance[/]</v>
      </c>
      <c r="Z22" s="118"/>
      <c r="AA22" s="118"/>
      <c r="AB22" s="120" t="str">
        <f ca="1">L22</f>
        <v>None</v>
      </c>
      <c r="AC22" s="119"/>
      <c r="AD22" s="119"/>
      <c r="AE22" s="119"/>
      <c r="AF22" s="121" t="str">
        <f ca="1">F22</f>
        <v>$35 [c~u~]copayment[/]/visit</v>
      </c>
    </row>
    <row r="23" spans="1:32" ht="45.4" hidden="1" customHeight="1" x14ac:dyDescent="0.25">
      <c r="A23" s="185"/>
      <c r="B23" s="185"/>
      <c r="C23" s="158" t="s">
        <v>254</v>
      </c>
      <c r="D23" s="158"/>
      <c r="E23" s="158"/>
      <c r="F23" s="158" t="str">
        <f ca="1">IF(OFFSET(SBCSpecT1,0,OT_Offset)="","{SBCSpecT1}",OFFSET(SBCSpecT1,0,OT_Offset))</f>
        <v>$45 [c~u~]copayment[/]/visit</v>
      </c>
      <c r="G23" s="158"/>
      <c r="H23" s="158" t="str">
        <f ca="1">IF(OFFSET(SBCSpecT2,0,OT_Offset)="","{SBCSpecT2}",OFFSET(SBCSpecT2,0,OT_Offset))</f>
        <v>{SBCSpecT2}</v>
      </c>
      <c r="I23" s="158"/>
      <c r="J23" s="158" t="str">
        <f ca="1">IF(OFFSET(SBCSpecT3,0,OT_Offset)="","{SBCSpecT3}",OFFSET(SBCSpecT3,0,OT_Offset))</f>
        <v>40% [c~u~]coinsurance[/]</v>
      </c>
      <c r="K23" s="158"/>
      <c r="L23" s="158" t="str">
        <f ca="1">IF(OFFSET(SBCSpecLE,0,OT_Offset)="","{SBCSpecLE}",OFFSET(SBCSpecLE,0,OT_Offset))</f>
        <v>None</v>
      </c>
      <c r="M23" s="158"/>
      <c r="N23" s="158" t="str">
        <f ca="1">IF(OFFSET(SBCSpecT3,0,OT_Offset)="","{SBCSpecT3}",OFFSET(SBCSpecT3,0,OT_Offset))</f>
        <v>40% [c~u~]coinsurance[/]</v>
      </c>
      <c r="O23" s="158"/>
      <c r="Q23" s="113" t="str">
        <f t="shared" ca="1" si="2"/>
        <v>N</v>
      </c>
      <c r="R23" s="113">
        <v>15</v>
      </c>
      <c r="S23" s="115"/>
      <c r="T23" s="115"/>
      <c r="U23" s="118"/>
      <c r="V23" s="118"/>
      <c r="W23" s="120" t="str">
        <f t="shared" ref="W23:W51" ca="1" si="3">F23</f>
        <v>$45 [c~u~]copayment[/]/visit</v>
      </c>
      <c r="X23" s="120" t="str">
        <f t="shared" ref="X23:X51" ca="1" si="4">H23</f>
        <v>{SBCSpecT2}</v>
      </c>
      <c r="Y23" s="120" t="str">
        <f t="shared" ref="Y23:Y51" ca="1" si="5">J23</f>
        <v>40% [c~u~]coinsurance[/]</v>
      </c>
      <c r="Z23" s="118"/>
      <c r="AA23" s="118"/>
      <c r="AB23" s="120" t="str">
        <f t="shared" ref="AB23:AB51" ca="1" si="6">L23</f>
        <v>None</v>
      </c>
      <c r="AC23" s="119"/>
      <c r="AD23" s="119"/>
      <c r="AE23" s="119"/>
      <c r="AF23" s="121" t="str">
        <f t="shared" ref="AF23:AF51" ca="1" si="7">F23</f>
        <v>$45 [c~u~]copayment[/]/visit</v>
      </c>
    </row>
    <row r="24" spans="1:32" ht="105.95" hidden="1" customHeight="1" x14ac:dyDescent="0.25">
      <c r="A24" s="185"/>
      <c r="B24" s="185"/>
      <c r="C24" s="157" t="s">
        <v>255</v>
      </c>
      <c r="D24" s="157"/>
      <c r="E24" s="157"/>
      <c r="F24" s="157" t="str">
        <f ca="1">IF(OFFSET(SBCPrevT1,0,OT_Offset)="","{SBCPrevT1}",OFFSET(SBCPrevT1,0,OT_Offset))</f>
        <v>No charge</v>
      </c>
      <c r="G24" s="157"/>
      <c r="H24" s="157" t="str">
        <f ca="1">IF(OFFSET(SBCPrevT2,0,OT_Offset)="","{SBCPrevT2}",OFFSET(SBCPrevT2,0,OT_Offset))</f>
        <v>{SBCPrevT2}</v>
      </c>
      <c r="I24" s="157"/>
      <c r="J24" s="157" t="str">
        <f ca="1">IF(OFFSET(SBCPrevT3,0,OT_Offset)="","{SBCPrevT3}",OFFSET(SBCPrevT3,0,OT_Offset))</f>
        <v>40% [c~u~]coinsurance[/]</v>
      </c>
      <c r="K24" s="157"/>
      <c r="L24" s="157" t="str">
        <f ca="1">IF(OFFSET(SBCPrevLE,0,OT_Offset)="","{SBCPrevLE}",OFFSET(SBCPrevLE,0,OT_Offset))</f>
        <v>Preventive Pediatric Immunizations - [c~u~]deductible[/] waived both INN and OONYou may have to pay for services that aren[q~] [/]t preventive.  Ask your [c~u~]provider[/] if the services you need are preventive.  Then check what your [c~u~]plan[/] will pay for.</v>
      </c>
      <c r="M24" s="157"/>
      <c r="N24" s="157" t="str">
        <f ca="1">IF(OFFSET(SBCPrevT3,0,OT_Offset)="","{SBCPrevT3}",OFFSET(SBCPrevT3,0,OT_Offset))</f>
        <v>40% [c~u~]coinsurance[/]</v>
      </c>
      <c r="O24" s="157"/>
      <c r="Q24" s="113" t="str">
        <f t="shared" ca="1" si="2"/>
        <v>N</v>
      </c>
      <c r="R24" s="113">
        <v>30</v>
      </c>
      <c r="S24" s="115"/>
      <c r="T24" s="115"/>
      <c r="U24" s="118"/>
      <c r="V24" s="118"/>
      <c r="W24" s="120" t="str">
        <f t="shared" ca="1" si="3"/>
        <v>No charge</v>
      </c>
      <c r="X24" s="120" t="str">
        <f t="shared" ca="1" si="4"/>
        <v>{SBCPrevT2}</v>
      </c>
      <c r="Y24" s="120" t="str">
        <f t="shared" ca="1" si="5"/>
        <v>40% [c~u~]coinsurance[/]</v>
      </c>
      <c r="Z24" s="118"/>
      <c r="AA24" s="118"/>
      <c r="AB24" s="120" t="str">
        <f t="shared" ca="1" si="6"/>
        <v>Preventive Pediatric Immunizations - [c~u~]deductible[/] waived both INN and OONYou may have to pay for services that aren[q~] [/]t preventive.  Ask your [c~u~]provider[/] if the services you need are preventive.  Then check what your [c~u~]plan[/] will pay for.</v>
      </c>
      <c r="AC24" s="119"/>
      <c r="AD24" s="119"/>
      <c r="AE24" s="119"/>
      <c r="AF24" s="121" t="str">
        <f t="shared" ca="1" si="7"/>
        <v>No charge</v>
      </c>
    </row>
    <row r="25" spans="1:32" ht="30" hidden="1" customHeight="1" x14ac:dyDescent="0.25">
      <c r="A25" s="185" t="s">
        <v>226</v>
      </c>
      <c r="B25" s="185"/>
      <c r="C25" s="158" t="s">
        <v>256</v>
      </c>
      <c r="D25" s="158"/>
      <c r="E25" s="158"/>
      <c r="F25" s="158" t="str">
        <f ca="1">IF(OFFSET(SBCDiagnosticT1,0,OT_Offset)="","{SBCDiagnosticT1}",OFFSET(SBCDiagnosticT1,0,OT_Offset))</f>
        <v>No charge</v>
      </c>
      <c r="G25" s="158"/>
      <c r="H25" s="158" t="str">
        <f ca="1">IF(OFFSET(SBCDiagnosticT2,0,OT_Offset)="","{SBCDiagnosticT2}",OFFSET(SBCDiagnosticT2,0,OT_Offset))</f>
        <v>{SBCDiagnosticT2}</v>
      </c>
      <c r="I25" s="158"/>
      <c r="J25" s="158" t="str">
        <f ca="1">IF(OFFSET(SBCDiagnosticT3,0,OT_Offset)="","{SBCDiagnosticT3}",OFFSET(SBCDiagnosticT3,0,OT_Offset))</f>
        <v>40% [c~u~]coinsurance[/]</v>
      </c>
      <c r="K25" s="158"/>
      <c r="L25" s="158" t="str">
        <f ca="1">IF(OFFSET(SBCDiagnosticLE,0,OT_Offset)="","{SBCDiagnosticLE}",OFFSET(SBCDiagnosticLE,0,OT_Offset))</f>
        <v>None</v>
      </c>
      <c r="M25" s="158"/>
      <c r="N25" s="158" t="str">
        <f ca="1">IF(OFFSET(SBCDiagnosticT3,0,OT_Offset)="","{SBCDiagnosticT3}",OFFSET(SBCDiagnosticT3,0,OT_Offset))</f>
        <v>40% [c~u~]coinsurance[/]</v>
      </c>
      <c r="O25" s="158"/>
      <c r="Q25" s="113" t="str">
        <f t="shared" ca="1" si="2"/>
        <v>N</v>
      </c>
      <c r="R25" s="113">
        <v>30</v>
      </c>
      <c r="S25" s="115"/>
      <c r="T25" s="115"/>
      <c r="U25" s="118"/>
      <c r="V25" s="118"/>
      <c r="W25" s="120" t="str">
        <f t="shared" ca="1" si="3"/>
        <v>No charge</v>
      </c>
      <c r="X25" s="120" t="str">
        <f t="shared" ca="1" si="4"/>
        <v>{SBCDiagnosticT2}</v>
      </c>
      <c r="Y25" s="120" t="str">
        <f t="shared" ca="1" si="5"/>
        <v>40% [c~u~]coinsurance[/]</v>
      </c>
      <c r="Z25" s="118"/>
      <c r="AA25" s="118"/>
      <c r="AB25" s="120" t="str">
        <f t="shared" ca="1" si="6"/>
        <v>None</v>
      </c>
      <c r="AC25" s="119"/>
      <c r="AD25" s="119"/>
      <c r="AE25" s="119"/>
      <c r="AF25" s="121" t="str">
        <f t="shared" ca="1" si="7"/>
        <v>No charge</v>
      </c>
    </row>
    <row r="26" spans="1:32" ht="45.4" hidden="1" customHeight="1" x14ac:dyDescent="0.25">
      <c r="A26" s="185"/>
      <c r="B26" s="185"/>
      <c r="C26" s="157" t="s">
        <v>228</v>
      </c>
      <c r="D26" s="157"/>
      <c r="E26" s="157"/>
      <c r="F26" s="157" t="str">
        <f ca="1">IF(OFFSET(SBCImagingT1,0,OT_Offset)="","{SBCImagingT1}",OFFSET(SBCImagingT1,0,OT_Offset))</f>
        <v>No charge</v>
      </c>
      <c r="G26" s="157"/>
      <c r="H26" s="157" t="str">
        <f ca="1">IF(OFFSET(SBCImagingT2,0,OT_Offset)="","{SBCImagingT2}",OFFSET(SBCImagingT2,0,OT_Offset))</f>
        <v>{SBCImagingT2}</v>
      </c>
      <c r="I26" s="157"/>
      <c r="J26" s="157" t="str">
        <f ca="1">IF(OFFSET(SBCImagingT3,0,OT_Offset)="","{SBCImagingT3}",OFFSET(SBCImagingT3,0,OT_Offset))</f>
        <v>40% [c~u~]coinsurance[/]</v>
      </c>
      <c r="K26" s="157"/>
      <c r="L26" s="157" t="str">
        <f ca="1">IF(OFFSET(SBCImagingLE,0,OT_Offset)="","{SBCImagingLE}",OFFSET(SBCImagingLE,0,OT_Offset))</f>
        <v>*[k~]s[/]ee [c~u~]preauthorization[/] schedule attached to your [c~u~]plan[/] document.</v>
      </c>
      <c r="M26" s="157"/>
      <c r="N26" s="157" t="str">
        <f ca="1">IF(OFFSET(SBCImagingT3,0,OT_Offset)="","{SBCImagingT3}",OFFSET(SBCImagingT3,0,OT_Offset))</f>
        <v>40% [c~u~]coinsurance[/]</v>
      </c>
      <c r="O26" s="157"/>
      <c r="Q26" s="113" t="str">
        <f t="shared" ca="1" si="2"/>
        <v>N</v>
      </c>
      <c r="R26" s="113">
        <v>15</v>
      </c>
      <c r="S26" s="115"/>
      <c r="T26" s="115"/>
      <c r="U26" s="118"/>
      <c r="V26" s="118"/>
      <c r="W26" s="120" t="str">
        <f t="shared" ca="1" si="3"/>
        <v>No charge</v>
      </c>
      <c r="X26" s="120" t="str">
        <f t="shared" ca="1" si="4"/>
        <v>{SBCImagingT2}</v>
      </c>
      <c r="Y26" s="120" t="str">
        <f t="shared" ca="1" si="5"/>
        <v>40% [c~u~]coinsurance[/]</v>
      </c>
      <c r="Z26" s="118"/>
      <c r="AA26" s="118"/>
      <c r="AB26" s="120" t="str">
        <f t="shared" ca="1" si="6"/>
        <v>*[k~]s[/]ee [c~u~]preauthorization[/] schedule attached to your [c~u~]plan[/] document.</v>
      </c>
      <c r="AC26" s="119"/>
      <c r="AD26" s="119"/>
      <c r="AE26" s="119"/>
      <c r="AF26" s="121" t="str">
        <f t="shared" ca="1" si="7"/>
        <v>No charge</v>
      </c>
    </row>
    <row r="27" spans="1:32" ht="35.1" hidden="1" customHeight="1" x14ac:dyDescent="0.25">
      <c r="A27" s="165" t="str">
        <f>"If you need drugs to treat your illness or condition. More information about [c~b~u~]prescription drug[/] [c~b~u~]coverage[/] is available by calling " &amp; IF(SBCPhoneCust="",IF(SBCPhoneStd="","{Phone Number}",SBCPhoneStd),SBCPhoneCust)</f>
        <v>If you need drugs to treat your illness or condition. More information about [c~b~u~]prescription drug[/] [c~b~u~]coverage[/] is available by calling 1-800-962-2242</v>
      </c>
      <c r="B27" s="166"/>
      <c r="C27" s="158" t="s">
        <v>330</v>
      </c>
      <c r="D27" s="158"/>
      <c r="E27" s="158"/>
      <c r="F27" s="158" t="str">
        <f ca="1">IF(OFFSET(SBCGenericT1,0,OT_Offset)="","{SBCGenericT1}",OFFSET(SBCGenericT1,0,OT_Offset))</f>
        <v>Not covered</v>
      </c>
      <c r="G27" s="158"/>
      <c r="H27" s="158" t="str">
        <f ca="1">IF(OFFSET(SBCGenericT2,0,OT_Offset)="","{SBCGenericT2}",OFFSET(SBCGenericT2,0,OT_Offset))</f>
        <v>{SBCGenericT2}</v>
      </c>
      <c r="I27" s="158"/>
      <c r="J27" s="158" t="str">
        <f ca="1">IF(OFFSET(SBCGenericT3,0,OT_Offset)="","{SBCGenericT3}",OFFSET(SBCGenericT3,0,OT_Offset))</f>
        <v>Not covered</v>
      </c>
      <c r="K27" s="158"/>
      <c r="L27" s="158" t="str">
        <f ca="1">IF(OFFSET(SBCGenericLE,0,OT_Offset)="","{SBCGenericLE}",OFFSET(SBCGenericLE,0,OT_Offset))</f>
        <v>None</v>
      </c>
      <c r="M27" s="158"/>
      <c r="N27" s="158" t="str">
        <f ca="1">IF(OFFSET(SBCGenericT3,0,OT_Offset)="","{SBCGenericT3}",OFFSET(SBCGenericT3,0,OT_Offset))</f>
        <v>Not covered</v>
      </c>
      <c r="O27" s="158"/>
      <c r="Q27" s="113" t="str">
        <f t="shared" ca="1" si="2"/>
        <v>N</v>
      </c>
      <c r="R27" s="113">
        <v>35</v>
      </c>
      <c r="S27" s="115"/>
      <c r="T27" s="115"/>
      <c r="U27" s="118"/>
      <c r="V27" s="118"/>
      <c r="W27" s="120" t="str">
        <f t="shared" ca="1" si="3"/>
        <v>Not covered</v>
      </c>
      <c r="X27" s="120" t="str">
        <f t="shared" ca="1" si="4"/>
        <v>{SBCGenericT2}</v>
      </c>
      <c r="Y27" s="120" t="str">
        <f t="shared" ca="1" si="5"/>
        <v>Not covered</v>
      </c>
      <c r="Z27" s="118"/>
      <c r="AA27" s="118"/>
      <c r="AB27" s="120" t="str">
        <f t="shared" ca="1" si="6"/>
        <v>None</v>
      </c>
      <c r="AC27" s="119"/>
      <c r="AD27" s="119"/>
      <c r="AE27" s="119"/>
      <c r="AF27" s="121" t="str">
        <f t="shared" ca="1" si="7"/>
        <v>Not covered</v>
      </c>
    </row>
    <row r="28" spans="1:32" ht="35.1" hidden="1" customHeight="1" x14ac:dyDescent="0.25">
      <c r="A28" s="167"/>
      <c r="B28" s="168"/>
      <c r="C28" s="157" t="s">
        <v>331</v>
      </c>
      <c r="D28" s="157"/>
      <c r="E28" s="157"/>
      <c r="F28" s="157" t="str">
        <f ca="1">IF(OFFSET(SBCPreferredT1,0,OT_Offset)="","{SBCPreferredT1}",OFFSET(SBCPreferredT1,0,OT_Offset))</f>
        <v>Not covered</v>
      </c>
      <c r="G28" s="157"/>
      <c r="H28" s="157" t="str">
        <f ca="1">IF(OFFSET(SBCPreferredT2,0,OT_Offset)="","{SBCPreferredT2}",OFFSET(SBCPreferredT2,0,OT_Offset))</f>
        <v>{SBCPreferredT2}</v>
      </c>
      <c r="I28" s="157"/>
      <c r="J28" s="157" t="str">
        <f ca="1">IF(OFFSET(SBCPreferredT3,0,OT_Offset)="","{SBCPreferredT3}",OFFSET(SBCPreferredT3,0,OT_Offset))</f>
        <v>Not covered</v>
      </c>
      <c r="K28" s="157"/>
      <c r="L28" s="157" t="str">
        <f ca="1">IF(OFFSET(SBCPreferredLE,0,OT_Offset)="","{SBCPreferredLE}",OFFSET(SBCPreferredLE,0,OT_Offset))</f>
        <v>None</v>
      </c>
      <c r="M28" s="157"/>
      <c r="N28" s="157" t="str">
        <f ca="1">IF(OFFSET(SBCPreferredT3,0,OT_Offset)="","{SBCPreferredT3}",OFFSET(SBCPreferredT3,0,OT_Offset))</f>
        <v>Not covered</v>
      </c>
      <c r="O28" s="157"/>
      <c r="Q28" s="113" t="str">
        <f t="shared" ca="1" si="2"/>
        <v>N</v>
      </c>
      <c r="R28" s="113">
        <v>35</v>
      </c>
      <c r="S28" s="115"/>
      <c r="T28" s="115"/>
      <c r="U28" s="118"/>
      <c r="V28" s="118"/>
      <c r="W28" s="120" t="str">
        <f t="shared" ca="1" si="3"/>
        <v>Not covered</v>
      </c>
      <c r="X28" s="120" t="str">
        <f t="shared" ca="1" si="4"/>
        <v>{SBCPreferredT2}</v>
      </c>
      <c r="Y28" s="120" t="str">
        <f t="shared" ca="1" si="5"/>
        <v>Not covered</v>
      </c>
      <c r="Z28" s="118"/>
      <c r="AA28" s="118"/>
      <c r="AB28" s="120" t="str">
        <f t="shared" ca="1" si="6"/>
        <v>None</v>
      </c>
      <c r="AC28" s="119"/>
      <c r="AD28" s="119"/>
      <c r="AE28" s="119"/>
      <c r="AF28" s="121" t="str">
        <f t="shared" ca="1" si="7"/>
        <v>Not covered</v>
      </c>
    </row>
    <row r="29" spans="1:32" ht="35.1" hidden="1" customHeight="1" x14ac:dyDescent="0.25">
      <c r="A29" s="167"/>
      <c r="B29" s="168"/>
      <c r="C29" s="158" t="s">
        <v>332</v>
      </c>
      <c r="D29" s="158"/>
      <c r="E29" s="158"/>
      <c r="F29" s="158" t="str">
        <f ca="1">IF(OFFSET(SBCNonPreferredT1,0,OT_Offset)="","{SBCNonPreferredT1}",OFFSET(SBCNonPreferredT1,0,OT_Offset))</f>
        <v>Not covered</v>
      </c>
      <c r="G29" s="158"/>
      <c r="H29" s="158" t="str">
        <f ca="1">IF(OFFSET(SBCNonPreferredT2,0,OT_Offset)="","{SBCNonPreferredT2}",OFFSET(SBCNonPreferredT2,0,OT_Offset))</f>
        <v>{SBCNonPreferredT2}</v>
      </c>
      <c r="I29" s="158"/>
      <c r="J29" s="158" t="str">
        <f ca="1">IF(OFFSET(SBCNonPreferredT3,0,OT_Offset)="","{SBCNonPreferredT3}",OFFSET(SBCNonPreferredT3,0,OT_Offset))</f>
        <v>Not covered</v>
      </c>
      <c r="K29" s="158"/>
      <c r="L29" s="158" t="str">
        <f ca="1">IF(OFFSET(SBCNonPreferredLE,0,OT_Offset)="","{SBCNonPreferredLE}",OFFSET(SBCNonPreferredLE,0,OT_Offset))</f>
        <v>None</v>
      </c>
      <c r="M29" s="158"/>
      <c r="N29" s="158" t="str">
        <f ca="1">IF(OFFSET(SBCNonPreferredT3,0,OT_Offset)="","{SBCNonPreferredT3}",OFFSET(SBCNonPreferredT3,0,OT_Offset))</f>
        <v>Not covered</v>
      </c>
      <c r="O29" s="158"/>
      <c r="Q29" s="113" t="str">
        <f t="shared" ca="1" si="2"/>
        <v>N</v>
      </c>
      <c r="R29" s="113">
        <v>35</v>
      </c>
      <c r="S29" s="115"/>
      <c r="T29" s="115"/>
      <c r="U29" s="118"/>
      <c r="V29" s="118"/>
      <c r="W29" s="120" t="str">
        <f t="shared" ca="1" si="3"/>
        <v>Not covered</v>
      </c>
      <c r="X29" s="120" t="str">
        <f t="shared" ca="1" si="4"/>
        <v>{SBCNonPreferredT2}</v>
      </c>
      <c r="Y29" s="120" t="str">
        <f t="shared" ca="1" si="5"/>
        <v>Not covered</v>
      </c>
      <c r="Z29" s="118"/>
      <c r="AA29" s="118"/>
      <c r="AB29" s="120" t="str">
        <f t="shared" ca="1" si="6"/>
        <v>None</v>
      </c>
      <c r="AC29" s="119"/>
      <c r="AD29" s="119"/>
      <c r="AE29" s="119"/>
      <c r="AF29" s="121" t="str">
        <f t="shared" ca="1" si="7"/>
        <v>Not covered</v>
      </c>
    </row>
    <row r="30" spans="1:32" ht="45.4" hidden="1" customHeight="1" x14ac:dyDescent="0.25">
      <c r="A30" s="169"/>
      <c r="B30" s="170"/>
      <c r="C30" s="176" t="s">
        <v>333</v>
      </c>
      <c r="D30" s="157"/>
      <c r="E30" s="157"/>
      <c r="F30" s="157" t="str">
        <f ca="1">IF(OFFSET(SBCSpecialtyT1,0,OT_Offset)="","{SBCSpecialtyT1}",OFFSET(SBCSpecialtyT1,0,OT_Offset))</f>
        <v>No coverage for [c~u~]specialty drug[/]</v>
      </c>
      <c r="G30" s="157"/>
      <c r="H30" s="157" t="str">
        <f ca="1">IF(OFFSET(SBCSpecialtyT2,0,OT_Offset)="","{SBCSpecialtyT2}",OFFSET(SBCSpecialtyT2,0,OT_Offset))</f>
        <v>{SBCSpecialtyT2}</v>
      </c>
      <c r="I30" s="157"/>
      <c r="J30" s="157" t="str">
        <f ca="1">IF(OFFSET(SBCSpecialtyT3,0,OT_Offset)="","{SBCSpecialtyT3}",OFFSET(SBCSpecialtyT3,0,OT_Offset))</f>
        <v>No coverage for [c~u~]specialty drug[/]</v>
      </c>
      <c r="K30" s="157"/>
      <c r="L30" s="157" t="str">
        <f ca="1">IF(OFFSET(SBCSpecialtyLE,0,OT_Offset)="","{SBCSpecialtyLE}",OFFSET(SBCSpecialtyLE,0,OT_Offset))</f>
        <v>None</v>
      </c>
      <c r="M30" s="157"/>
      <c r="N30" s="157" t="str">
        <f ca="1">IF(OFFSET(SBCSpecialtyT3,0,OT_Offset)="","{SBCSpecialtyT3}",OFFSET(SBCSpecialtyT3,0,OT_Offset))</f>
        <v>No coverage for [c~u~]specialty drug[/]</v>
      </c>
      <c r="O30" s="157"/>
      <c r="Q30" s="113" t="str">
        <f t="shared" ca="1" si="2"/>
        <v>N</v>
      </c>
      <c r="R30" s="113">
        <v>35</v>
      </c>
      <c r="S30" s="115"/>
      <c r="T30" s="115"/>
      <c r="U30" s="118"/>
      <c r="V30" s="118"/>
      <c r="W30" s="120" t="str">
        <f t="shared" ca="1" si="3"/>
        <v>No coverage for [c~u~]specialty drug[/]</v>
      </c>
      <c r="X30" s="120" t="str">
        <f t="shared" ca="1" si="4"/>
        <v>{SBCSpecialtyT2}</v>
      </c>
      <c r="Y30" s="120" t="str">
        <f t="shared" ca="1" si="5"/>
        <v>No coverage for [c~u~]specialty drug[/]</v>
      </c>
      <c r="Z30" s="118"/>
      <c r="AA30" s="118"/>
      <c r="AB30" s="120" t="str">
        <f t="shared" ca="1" si="6"/>
        <v>None</v>
      </c>
      <c r="AC30" s="119"/>
      <c r="AD30" s="119"/>
      <c r="AE30" s="119"/>
      <c r="AF30" s="121" t="str">
        <f t="shared" ca="1" si="7"/>
        <v>No coverage for [c~u~]specialty drug[/]</v>
      </c>
    </row>
    <row r="31" spans="1:32" ht="45.4" hidden="1" customHeight="1" x14ac:dyDescent="0.25">
      <c r="A31" s="165" t="s">
        <v>358</v>
      </c>
      <c r="B31" s="166"/>
      <c r="C31" s="198" t="s">
        <v>229</v>
      </c>
      <c r="D31" s="158"/>
      <c r="E31" s="158"/>
      <c r="F31" s="158" t="str">
        <f ca="1">IF(OFFSET(SBCFacilityFeeT1,0,OT_Offset)="","{SBCFacilityFeeT1}",OFFSET(SBCFacilityFeeT1,0,OT_Offset))</f>
        <v>No charge</v>
      </c>
      <c r="G31" s="158"/>
      <c r="H31" s="158" t="str">
        <f ca="1">IF(OFFSET(SBCFacilityFeeT2,0,OT_Offset)="","{SBCFacilityFeeT2}",OFFSET(SBCFacilityFeeT2,0,OT_Offset))</f>
        <v>{SBCFacilityFeeT2}</v>
      </c>
      <c r="I31" s="158"/>
      <c r="J31" s="158" t="str">
        <f ca="1">IF(OFFSET(SBCFacilityFeeT3,0,OT_Offset)="","{SBCFacilityFeeT3}",OFFSET(SBCFacilityFeeT3,0,OT_Offset))</f>
        <v>40% [c~u~]coinsurance[/]</v>
      </c>
      <c r="K31" s="158"/>
      <c r="L31" s="158" t="str">
        <f ca="1">IF(OFFSET(SBCFacilityFeeLE,0,OT_Offset)="","{SBCFacilityFeeLE}",OFFSET(SBCFacilityFeeLE,0,OT_Offset))</f>
        <v>Services at [c~u~]out-of-network[/] ambulatory surgical facilities 40%  [c~u~]coinsurance[/].</v>
      </c>
      <c r="M31" s="158"/>
      <c r="N31" s="158" t="str">
        <f ca="1">IF(OFFSET(SBCFacilityFeeT3,0,OT_Offset)="","{SBCFacilityFeeT3}",OFFSET(SBCFacilityFeeT3,0,OT_Offset))</f>
        <v>40% [c~u~]coinsurance[/]</v>
      </c>
      <c r="O31" s="158"/>
      <c r="Q31" s="113" t="str">
        <f t="shared" ca="1" si="2"/>
        <v>N</v>
      </c>
      <c r="R31" s="113">
        <v>30</v>
      </c>
      <c r="S31" s="115"/>
      <c r="T31" s="115"/>
      <c r="U31" s="118"/>
      <c r="V31" s="118"/>
      <c r="W31" s="120" t="str">
        <f t="shared" ca="1" si="3"/>
        <v>No charge</v>
      </c>
      <c r="X31" s="120" t="str">
        <f t="shared" ca="1" si="4"/>
        <v>{SBCFacilityFeeT2}</v>
      </c>
      <c r="Y31" s="120" t="str">
        <f t="shared" ca="1" si="5"/>
        <v>40% [c~u~]coinsurance[/]</v>
      </c>
      <c r="Z31" s="118"/>
      <c r="AA31" s="118"/>
      <c r="AB31" s="120" t="str">
        <f t="shared" ca="1" si="6"/>
        <v>Services at [c~u~]out-of-network[/] ambulatory surgical facilities 40%  [c~u~]coinsurance[/].</v>
      </c>
      <c r="AC31" s="119"/>
      <c r="AD31" s="119"/>
      <c r="AE31" s="119"/>
      <c r="AF31" s="121" t="str">
        <f t="shared" ca="1" si="7"/>
        <v>No charge</v>
      </c>
    </row>
    <row r="32" spans="1:32" ht="45.4" hidden="1" customHeight="1" x14ac:dyDescent="0.25">
      <c r="A32" s="169"/>
      <c r="B32" s="170"/>
      <c r="C32" s="197" t="s">
        <v>230</v>
      </c>
      <c r="D32" s="157"/>
      <c r="E32" s="157"/>
      <c r="F32" s="157" t="str">
        <f ca="1">IF(OFFSET(SBCPhysicianFeeT1,0,OT_Offset)="","{SBCPhysicianFeeT1}",OFFSET(SBCPhysicianFeeT1,0,OT_Offset))</f>
        <v>No charge</v>
      </c>
      <c r="G32" s="157"/>
      <c r="H32" s="157" t="str">
        <f ca="1">IF(OFFSET(SBCPhysicianFeeT2,0,OT_Offset)="","{SBCPhysicianFeeT2}",OFFSET(SBCPhysicianFeeT2,0,OT_Offset))</f>
        <v>{SBCPhysicianFeeT2}</v>
      </c>
      <c r="I32" s="157"/>
      <c r="J32" s="157" t="str">
        <f ca="1">IF(OFFSET(SBCPhysicianFeeT3,0,OT_Offset)="","{SBCPhysicianFeeT3}",OFFSET(SBCPhysicianFeeT3,0,OT_Offset))</f>
        <v>40% [c~u~]coinsurance[/]</v>
      </c>
      <c r="K32" s="157"/>
      <c r="L32" s="157" t="str">
        <f ca="1">IF(OFFSET(SBCPhysicianFeeLE,0,OT_Offset)="","{SBCPhysicianFeeLE}",OFFSET(SBCPhysicianFeeLE,0,OT_Offset))</f>
        <v>*[k~]s[/]ee [c~u~]preauthorization[/] schedule attached to your [c~u~]plan[/] document.</v>
      </c>
      <c r="M32" s="157"/>
      <c r="N32" s="157" t="str">
        <f ca="1">IF(OFFSET(SBCPhysicianFeeT3,0,OT_Offset)="","{SBCPhysicianFeeT3}",OFFSET(SBCPhysicianFeeT3,0,OT_Offset))</f>
        <v>40% [c~u~]coinsurance[/]</v>
      </c>
      <c r="O32" s="157"/>
      <c r="Q32" s="113" t="str">
        <f t="shared" ca="1" si="2"/>
        <v>N</v>
      </c>
      <c r="R32" s="113">
        <v>15</v>
      </c>
      <c r="S32" s="115"/>
      <c r="T32" s="115"/>
      <c r="U32" s="118"/>
      <c r="V32" s="118"/>
      <c r="W32" s="120" t="str">
        <f t="shared" ca="1" si="3"/>
        <v>No charge</v>
      </c>
      <c r="X32" s="120" t="str">
        <f t="shared" ca="1" si="4"/>
        <v>{SBCPhysicianFeeT2}</v>
      </c>
      <c r="Y32" s="120" t="str">
        <f t="shared" ca="1" si="5"/>
        <v>40% [c~u~]coinsurance[/]</v>
      </c>
      <c r="Z32" s="118"/>
      <c r="AA32" s="118"/>
      <c r="AB32" s="120" t="str">
        <f t="shared" ca="1" si="6"/>
        <v>*[k~]s[/]ee [c~u~]preauthorization[/] schedule attached to your [c~u~]plan[/] document.</v>
      </c>
      <c r="AC32" s="119"/>
      <c r="AD32" s="119"/>
      <c r="AE32" s="119"/>
      <c r="AF32" s="121" t="str">
        <f t="shared" ca="1" si="7"/>
        <v>No charge</v>
      </c>
    </row>
    <row r="33" spans="1:32" ht="45.4" hidden="1" customHeight="1" x14ac:dyDescent="0.25">
      <c r="A33" s="165" t="s">
        <v>359</v>
      </c>
      <c r="B33" s="166"/>
      <c r="C33" s="178" t="s">
        <v>231</v>
      </c>
      <c r="D33" s="158"/>
      <c r="E33" s="158"/>
      <c r="F33" s="158" t="str">
        <f ca="1">IF(OFFSET(SBCERSvcT1,0,OT_Offset)="","{SBCERSvcT1}",OFFSET(SBCERSvcT1,0,OT_Offset))</f>
        <v>$200 [c~u~]copayment[/]/service</v>
      </c>
      <c r="G33" s="158"/>
      <c r="H33" s="158" t="str">
        <f ca="1">IF(OFFSET(SBCERSvcT2,0,OT_Offset)="","{SBCERSvcT2}",OFFSET(SBCERSvcT2,0,OT_Offset))</f>
        <v>{SBCERSvcT2}</v>
      </c>
      <c r="I33" s="158"/>
      <c r="J33" s="158" t="str">
        <f ca="1">IF(OFFSET(SBCERSvcT3,0,OT_Offset)="","{SBCERSvcT3}",OFFSET(SBCERSvcT3,0,OT_Offset))</f>
        <v>$200 [c~u~]copayment[/]/service</v>
      </c>
      <c r="K33" s="158"/>
      <c r="L33" s="158" t="str">
        <f ca="1">IF(OFFSET(SBCERSvcLE,0,OT_Offset)="","{SBCERSvcLE}",OFFSET(SBCERSvcLE,0,OT_Offset))</f>
        <v>[c~u~]deductible[/] does not apply.  [c~u~]copayment[/] waived if admitted inpatient.</v>
      </c>
      <c r="M33" s="158"/>
      <c r="N33" s="158" t="str">
        <f ca="1">IF(OFFSET(SBCERSvcT3,0,OT_Offset)="","{SBCERSvcT3}",OFFSET(SBCERSvcT3,0,OT_Offset))</f>
        <v>$200 [c~u~]copayment[/]/service</v>
      </c>
      <c r="O33" s="158"/>
      <c r="Q33" s="113" t="str">
        <f t="shared" ca="1" si="2"/>
        <v>N</v>
      </c>
      <c r="R33" s="113">
        <v>15</v>
      </c>
      <c r="S33" s="115"/>
      <c r="T33" s="115"/>
      <c r="U33" s="118"/>
      <c r="V33" s="118"/>
      <c r="W33" s="120" t="str">
        <f t="shared" ca="1" si="3"/>
        <v>$200 [c~u~]copayment[/]/service</v>
      </c>
      <c r="X33" s="120" t="str">
        <f t="shared" ca="1" si="4"/>
        <v>{SBCERSvcT2}</v>
      </c>
      <c r="Y33" s="120" t="str">
        <f t="shared" ca="1" si="5"/>
        <v>$200 [c~u~]copayment[/]/service</v>
      </c>
      <c r="Z33" s="118"/>
      <c r="AA33" s="118"/>
      <c r="AB33" s="120" t="str">
        <f t="shared" ca="1" si="6"/>
        <v>[c~u~]deductible[/] does not apply.  [c~u~]copayment[/] waived if admitted inpatient.</v>
      </c>
      <c r="AC33" s="119"/>
      <c r="AD33" s="119"/>
      <c r="AE33" s="119"/>
      <c r="AF33" s="121" t="str">
        <f t="shared" ca="1" si="7"/>
        <v>$200 [c~u~]copayment[/]/service</v>
      </c>
    </row>
    <row r="34" spans="1:32" ht="45.4" hidden="1" customHeight="1" x14ac:dyDescent="0.25">
      <c r="A34" s="167"/>
      <c r="B34" s="168"/>
      <c r="C34" s="176" t="s">
        <v>232</v>
      </c>
      <c r="D34" s="157"/>
      <c r="E34" s="157"/>
      <c r="F34" s="157" t="str">
        <f ca="1">IF(OFFSET(SBCEmAmbT1,0,OT_Offset)="","{SBCEmAmbT1}",OFFSET(SBCEmAmbT1,0,OT_Offset))</f>
        <v>No charge</v>
      </c>
      <c r="G34" s="157"/>
      <c r="H34" s="157" t="str">
        <f ca="1">IF(OFFSET(SBCEmAmbT2,0,OT_Offset)="","{SBCEmAmbT2}",OFFSET(SBCEmAmbT2,0,OT_Offset))</f>
        <v>{SBCEmAmbT2}</v>
      </c>
      <c r="I34" s="157"/>
      <c r="J34" s="157" t="str">
        <f ca="1">IF(OFFSET(SBCEmAmbT3,0,OT_Offset)="","{SBCEmAmbT3}",OFFSET(SBCEmAmbT3,0,OT_Offset))</f>
        <v>No charge</v>
      </c>
      <c r="K34" s="157"/>
      <c r="L34" s="157" t="str">
        <f ca="1">IF(OFFSET(SBCEmAmbLE,0,OT_Offset)="","{SBCEmAmbLE}",OFFSET(SBCEmAmbLE,0,OT_Offset))</f>
        <v>Emergency Ambulance covered at 100% after [c~u~]in-network[/] [c~u~]deductible[/] for both INN and OON</v>
      </c>
      <c r="M34" s="157"/>
      <c r="N34" s="157" t="str">
        <f ca="1">IF(OFFSET(SBCEmAmbT3,0,OT_Offset)="","{SBCEmAmbT3}",OFFSET(SBCEmAmbT3,0,OT_Offset))</f>
        <v>No charge</v>
      </c>
      <c r="O34" s="157"/>
      <c r="Q34" s="113" t="str">
        <f t="shared" ca="1" si="2"/>
        <v>N</v>
      </c>
      <c r="R34" s="113">
        <v>30</v>
      </c>
      <c r="S34" s="115"/>
      <c r="T34" s="115"/>
      <c r="U34" s="118"/>
      <c r="V34" s="118"/>
      <c r="W34" s="120" t="str">
        <f t="shared" ca="1" si="3"/>
        <v>No charge</v>
      </c>
      <c r="X34" s="120" t="str">
        <f t="shared" ca="1" si="4"/>
        <v>{SBCEmAmbT2}</v>
      </c>
      <c r="Y34" s="120" t="str">
        <f t="shared" ca="1" si="5"/>
        <v>No charge</v>
      </c>
      <c r="Z34" s="118"/>
      <c r="AA34" s="118"/>
      <c r="AB34" s="120" t="str">
        <f t="shared" ca="1" si="6"/>
        <v>Emergency Ambulance covered at 100% after [c~u~]in-network[/] [c~u~]deductible[/] for both INN and OON</v>
      </c>
      <c r="AC34" s="119"/>
      <c r="AD34" s="119"/>
      <c r="AE34" s="119"/>
      <c r="AF34" s="121" t="str">
        <f t="shared" ca="1" si="7"/>
        <v>No charge</v>
      </c>
    </row>
    <row r="35" spans="1:32" ht="45.4" hidden="1" customHeight="1" x14ac:dyDescent="0.25">
      <c r="A35" s="169"/>
      <c r="B35" s="170"/>
      <c r="C35" s="178" t="s">
        <v>233</v>
      </c>
      <c r="D35" s="158"/>
      <c r="E35" s="158"/>
      <c r="F35" s="158" t="str">
        <f ca="1">IF(OFFSET(SBCUrgCareT1,0,OT_Offset)="","{SBCUrgCareT1}",OFFSET(SBCUrgCareT1,0,OT_Offset))</f>
        <v>$40 [c~u~]copayment[/]/service</v>
      </c>
      <c r="G35" s="158"/>
      <c r="H35" s="158" t="str">
        <f ca="1">IF(OFFSET(SBCUrgCareT2,0,OT_Offset)="","{SBCUrgCareT2}",OFFSET(SBCUrgCareT2,0,OT_Offset))</f>
        <v>{SBCUrgCareT2}</v>
      </c>
      <c r="I35" s="158"/>
      <c r="J35" s="158" t="str">
        <f ca="1">IF(OFFSET(SBCUrgCareT3,0,OT_Offset)="","{SBCUrgCareT3}",OFFSET(SBCUrgCareT3,0,OT_Offset))</f>
        <v>40% [c~u~]coinsurance[/]</v>
      </c>
      <c r="K35" s="158"/>
      <c r="L35" s="158" t="str">
        <f ca="1">IF(OFFSET(SBCUrgCareLE,0,OT_Offset)="","{SBCUrgCareLE}",OFFSET(SBCUrgCareLE,0,OT_Offset))</f>
        <v>[c~u~]deductible[/] does not apply for services at [c~u~]in-network[/] [c~u~]providers[/].</v>
      </c>
      <c r="M35" s="158"/>
      <c r="N35" s="158" t="str">
        <f ca="1">IF(OFFSET(SBCUrgCareT3,0,OT_Offset)="","{SBCUrgCareT3}",OFFSET(SBCUrgCareT3,0,OT_Offset))</f>
        <v>40% [c~u~]coinsurance[/]</v>
      </c>
      <c r="O35" s="158"/>
      <c r="Q35" s="113" t="str">
        <f t="shared" ca="1" si="2"/>
        <v>N</v>
      </c>
      <c r="R35" s="113">
        <v>15</v>
      </c>
      <c r="S35" s="115"/>
      <c r="T35" s="115"/>
      <c r="U35" s="118"/>
      <c r="V35" s="118"/>
      <c r="W35" s="120" t="str">
        <f t="shared" ca="1" si="3"/>
        <v>$40 [c~u~]copayment[/]/service</v>
      </c>
      <c r="X35" s="120" t="str">
        <f t="shared" ca="1" si="4"/>
        <v>{SBCUrgCareT2}</v>
      </c>
      <c r="Y35" s="120" t="str">
        <f t="shared" ca="1" si="5"/>
        <v>40% [c~u~]coinsurance[/]</v>
      </c>
      <c r="Z35" s="118"/>
      <c r="AA35" s="118"/>
      <c r="AB35" s="120" t="str">
        <f t="shared" ca="1" si="6"/>
        <v>[c~u~]deductible[/] does not apply for services at [c~u~]in-network[/] [c~u~]providers[/].</v>
      </c>
      <c r="AC35" s="119"/>
      <c r="AD35" s="119"/>
      <c r="AE35" s="119"/>
      <c r="AF35" s="121" t="str">
        <f t="shared" ca="1" si="7"/>
        <v>$40 [c~u~]copayment[/]/service</v>
      </c>
    </row>
    <row r="36" spans="1:32" ht="45.4" hidden="1" customHeight="1" x14ac:dyDescent="0.25">
      <c r="A36" s="165" t="s">
        <v>360</v>
      </c>
      <c r="B36" s="166"/>
      <c r="C36" s="197" t="s">
        <v>234</v>
      </c>
      <c r="D36" s="157"/>
      <c r="E36" s="157"/>
      <c r="F36" s="157" t="str">
        <f ca="1">IF(OFFSET(SBCIPCopayT1,0,OT_Offset)="","{SBCIPCopayT1}",OFFSET(SBCIPCopayT1,0,OT_Offset))</f>
        <v>No charge</v>
      </c>
      <c r="G36" s="157"/>
      <c r="H36" s="157" t="str">
        <f ca="1">IF(OFFSET(SBCIPCopayT2,0,OT_Offset)="","{SBCIPCopayT2}",OFFSET(SBCIPCopayT2,0,OT_Offset))</f>
        <v>{SBCIPCopayT2}</v>
      </c>
      <c r="I36" s="157"/>
      <c r="J36" s="157" t="str">
        <f ca="1">IF(OFFSET(SBCIPCopayT3,0,OT_Offset)="","{SBCIPCopayT3}",OFFSET(SBCIPCopayT3,0,OT_Offset))</f>
        <v>40% [c~u~]coinsurance[/]</v>
      </c>
      <c r="K36" s="157"/>
      <c r="L36" s="157" t="str">
        <f ca="1">IF(OFFSET(SBCIPCopayLE,0,OT_Offset)="","{SBCIPCopayLE}",OFFSET(SBCIPCopayLE,0,OT_Offset))</f>
        <v>*[k~]s[/]ee [c~u~]preauthorization[/] schedule attached to your [c~u~]plan[/] document.</v>
      </c>
      <c r="M36" s="157"/>
      <c r="N36" s="157" t="str">
        <f ca="1">IF(OFFSET(SBCIPCopayT3,0,OT_Offset)="","{SBCIPCopayT3}",OFFSET(SBCIPCopayT3,0,OT_Offset))</f>
        <v>40% [c~u~]coinsurance[/]</v>
      </c>
      <c r="O36" s="157"/>
      <c r="Q36" s="113" t="str">
        <f t="shared" ca="1" si="2"/>
        <v>N</v>
      </c>
      <c r="R36" s="113">
        <v>15</v>
      </c>
      <c r="S36" s="115"/>
      <c r="T36" s="115"/>
      <c r="U36" s="118"/>
      <c r="V36" s="118"/>
      <c r="W36" s="120" t="str">
        <f t="shared" ca="1" si="3"/>
        <v>No charge</v>
      </c>
      <c r="X36" s="120" t="str">
        <f t="shared" ca="1" si="4"/>
        <v>{SBCIPCopayT2}</v>
      </c>
      <c r="Y36" s="120" t="str">
        <f t="shared" ca="1" si="5"/>
        <v>40% [c~u~]coinsurance[/]</v>
      </c>
      <c r="Z36" s="118"/>
      <c r="AA36" s="118"/>
      <c r="AB36" s="120" t="str">
        <f t="shared" ca="1" si="6"/>
        <v>*[k~]s[/]ee [c~u~]preauthorization[/] schedule attached to your [c~u~]plan[/] document.</v>
      </c>
      <c r="AC36" s="119"/>
      <c r="AD36" s="119"/>
      <c r="AE36" s="119"/>
      <c r="AF36" s="121" t="str">
        <f t="shared" ca="1" si="7"/>
        <v>No charge</v>
      </c>
    </row>
    <row r="37" spans="1:32" ht="30.2" hidden="1" customHeight="1" x14ac:dyDescent="0.25">
      <c r="A37" s="169"/>
      <c r="B37" s="170"/>
      <c r="C37" s="198" t="s">
        <v>230</v>
      </c>
      <c r="D37" s="158"/>
      <c r="E37" s="158"/>
      <c r="F37" s="158" t="str">
        <f ca="1">IF(OFFSET(SBCIPPhysFeeT1,0,OT_Offset)="","{SBCIPPhysFeeT1}",OFFSET(SBCIPPhysFeeT1,0,OT_Offset))</f>
        <v>No charge</v>
      </c>
      <c r="G37" s="158"/>
      <c r="H37" s="158" t="str">
        <f ca="1">IF(OFFSET(SBCIPPhysFeeT2,0,OT_Offset)="","{SBCIPPhysFeeT2}",OFFSET(SBCIPPhysFeeT2,0,OT_Offset))</f>
        <v>{SBCIPPhysFeeT2}</v>
      </c>
      <c r="I37" s="158"/>
      <c r="J37" s="158" t="str">
        <f ca="1">IF(OFFSET(SBCIPPhysFeeT3,0,OT_Offset)="","{SBCIPPhysFeeT3}",OFFSET(SBCIPPhysFeeT3,0,OT_Offset))</f>
        <v>40% [c~u~]coinsurance[/]</v>
      </c>
      <c r="K37" s="158"/>
      <c r="L37" s="158" t="str">
        <f ca="1">IF(OFFSET(SBCIPPhysFeeLE,0,OT_Offset)="","{SBCIPPhysFeeLE}",OFFSET(SBCIPPhysFeeLE,0,OT_Offset))</f>
        <v>None</v>
      </c>
      <c r="M37" s="158"/>
      <c r="N37" s="158"/>
      <c r="O37" s="158"/>
      <c r="Q37" s="113" t="str">
        <f t="shared" ca="1" si="2"/>
        <v>N</v>
      </c>
      <c r="R37" s="113">
        <v>15</v>
      </c>
      <c r="S37" s="115"/>
      <c r="T37" s="115"/>
      <c r="U37" s="118"/>
      <c r="V37" s="118"/>
      <c r="W37" s="120" t="str">
        <f t="shared" ca="1" si="3"/>
        <v>No charge</v>
      </c>
      <c r="X37" s="120" t="str">
        <f t="shared" ca="1" si="4"/>
        <v>{SBCIPPhysFeeT2}</v>
      </c>
      <c r="Y37" s="120" t="str">
        <f t="shared" ca="1" si="5"/>
        <v>40% [c~u~]coinsurance[/]</v>
      </c>
      <c r="Z37" s="118"/>
      <c r="AA37" s="118"/>
      <c r="AB37" s="120" t="str">
        <f t="shared" ca="1" si="6"/>
        <v>None</v>
      </c>
      <c r="AC37" s="119"/>
      <c r="AD37" s="119"/>
      <c r="AE37" s="119"/>
      <c r="AF37" s="121" t="str">
        <f t="shared" ca="1" si="7"/>
        <v>No charge</v>
      </c>
    </row>
    <row r="38" spans="1:32" ht="45.4" hidden="1" customHeight="1" x14ac:dyDescent="0.25">
      <c r="A38" s="165" t="s">
        <v>361</v>
      </c>
      <c r="B38" s="166"/>
      <c r="C38" s="197" t="s">
        <v>235</v>
      </c>
      <c r="D38" s="157"/>
      <c r="E38" s="157"/>
      <c r="F38" s="157" t="str">
        <f ca="1">IF(OFFSET(SBCMHOPT1,0,OT_Offset)="","{SBCMHOPT1}",OFFSET(SBCMHOPT1,0,OT_Offset))</f>
        <v>$30 [c~u~]copayment[/]/visit</v>
      </c>
      <c r="G38" s="157"/>
      <c r="H38" s="157" t="str">
        <f ca="1">IF(OFFSET(SBCMHOPT2,0,OT_Offset)="","{SBCMHOPT2}",OFFSET(SBCMHOPT2,0,OT_Offset))</f>
        <v>{SBCMHOPT2}</v>
      </c>
      <c r="I38" s="157"/>
      <c r="J38" s="157" t="str">
        <f ca="1">IF(OFFSET(SBCMHOPT3,0,OT_Offset)="","{SBCMHOPT3}",OFFSET(SBCMHOPT3,0,OT_Offset))</f>
        <v>40% [c~u~]coinsurance[/]</v>
      </c>
      <c r="K38" s="157"/>
      <c r="L38" s="157" t="str">
        <f ca="1">IF(OFFSET(SBCMHOPLE,0,OT_Offset)="","{SBCMHOPLE}",OFFSET(SBCMHOPLE,0,OT_Offset))</f>
        <v>None</v>
      </c>
      <c r="M38" s="157"/>
      <c r="N38" s="157" t="str">
        <f ca="1">IF(OFFSET(SBCMHOPT1,0,OT_Offset)="","{SBCMHOPT1}",OFFSET(SBCMHOPT1,0,OT_Offset))</f>
        <v>$30 [c~u~]copayment[/]/visit</v>
      </c>
      <c r="O38" s="157"/>
      <c r="Q38" s="113" t="str">
        <f t="shared" ca="1" si="2"/>
        <v>N</v>
      </c>
      <c r="R38" s="113">
        <v>40</v>
      </c>
      <c r="S38" s="115"/>
      <c r="T38" s="115"/>
      <c r="U38" s="118"/>
      <c r="V38" s="118"/>
      <c r="W38" s="120" t="str">
        <f t="shared" ca="1" si="3"/>
        <v>$30 [c~u~]copayment[/]/visit</v>
      </c>
      <c r="X38" s="120" t="str">
        <f t="shared" ca="1" si="4"/>
        <v>{SBCMHOPT2}</v>
      </c>
      <c r="Y38" s="120" t="str">
        <f t="shared" ca="1" si="5"/>
        <v>40% [c~u~]coinsurance[/]</v>
      </c>
      <c r="Z38" s="118"/>
      <c r="AA38" s="118"/>
      <c r="AB38" s="120" t="str">
        <f t="shared" ca="1" si="6"/>
        <v>None</v>
      </c>
      <c r="AC38" s="119"/>
      <c r="AD38" s="119"/>
      <c r="AE38" s="119"/>
      <c r="AF38" s="121" t="str">
        <f t="shared" ca="1" si="7"/>
        <v>$30 [c~u~]copayment[/]/visit</v>
      </c>
    </row>
    <row r="39" spans="1:32" ht="39.950000000000003" hidden="1" customHeight="1" x14ac:dyDescent="0.25">
      <c r="A39" s="169"/>
      <c r="B39" s="170"/>
      <c r="C39" s="198" t="s">
        <v>236</v>
      </c>
      <c r="D39" s="158"/>
      <c r="E39" s="158"/>
      <c r="F39" s="158" t="str">
        <f ca="1">IF(OFFSET(SBCMHIPT1,0,OT_Offset)="","{SBCMHIPT1}",OFFSET(SBCMHIPT1,0,OT_Offset))</f>
        <v>No charge</v>
      </c>
      <c r="G39" s="158"/>
      <c r="H39" s="158" t="str">
        <f ca="1">IF(OFFSET(SBCMHIPT2,0,OT_Offset)="","{SBCMHIPT2}",OFFSET(SBCMHIPT2,0,OT_Offset))</f>
        <v>{SBCMHIPT2}</v>
      </c>
      <c r="I39" s="158"/>
      <c r="J39" s="158" t="str">
        <f ca="1">IF(OFFSET(SBCMHIPT3,0,OT_Offset)="","{SBCMHIPT3}",OFFSET(SBCMHIPT3,0,OT_Offset))</f>
        <v>40% [c~u~]coinsurance[/]</v>
      </c>
      <c r="K39" s="158"/>
      <c r="L39" s="158" t="str">
        <f ca="1">IF(OFFSET(SBCMHIPLE,0,OT_Offset)="","{SBCMHIPLE}",OFFSET(SBCMHIPLE,0,OT_Offset))</f>
        <v>None</v>
      </c>
      <c r="M39" s="158"/>
      <c r="N39" s="158" t="str">
        <f ca="1">IF(OFFSET(SBCMHIPT1,0,OT_Offset)="","{SBCMHIPT1}",OFFSET(SBCMHIPT1,0,OT_Offset))</f>
        <v>No charge</v>
      </c>
      <c r="O39" s="158"/>
      <c r="Q39" s="113" t="str">
        <f t="shared" ca="1" si="2"/>
        <v>N</v>
      </c>
      <c r="R39" s="113">
        <v>40</v>
      </c>
      <c r="S39" s="115"/>
      <c r="T39" s="115"/>
      <c r="U39" s="118"/>
      <c r="V39" s="118"/>
      <c r="W39" s="120" t="str">
        <f t="shared" ca="1" si="3"/>
        <v>No charge</v>
      </c>
      <c r="X39" s="120" t="str">
        <f t="shared" ca="1" si="4"/>
        <v>{SBCMHIPT2}</v>
      </c>
      <c r="Y39" s="120" t="str">
        <f t="shared" ca="1" si="5"/>
        <v>40% [c~u~]coinsurance[/]</v>
      </c>
      <c r="Z39" s="118"/>
      <c r="AA39" s="118"/>
      <c r="AB39" s="120" t="str">
        <f t="shared" ca="1" si="6"/>
        <v>None</v>
      </c>
      <c r="AC39" s="119"/>
      <c r="AD39" s="119"/>
      <c r="AE39" s="119"/>
      <c r="AF39" s="121" t="str">
        <f t="shared" ca="1" si="7"/>
        <v>No charge</v>
      </c>
    </row>
    <row r="40" spans="1:32" ht="45.4" hidden="1" customHeight="1" x14ac:dyDescent="0.25">
      <c r="A40" s="184" t="s">
        <v>237</v>
      </c>
      <c r="B40" s="184"/>
      <c r="C40" s="157" t="s">
        <v>238</v>
      </c>
      <c r="D40" s="157"/>
      <c r="E40" s="157"/>
      <c r="F40" s="157" t="str">
        <f ca="1">IF(OFFSET(SBCMatOVT1,0,OT_Offset)="","{SBCMatOVT1}",OFFSET(SBCMatOVT1,0,OT_Offset))</f>
        <v>$45 [c~u~]copayment[/]/visit</v>
      </c>
      <c r="G40" s="157"/>
      <c r="H40" s="157" t="str">
        <f ca="1">IF(OFFSET(SBCMatOVT2,0,OT_Offset)="","{SBCMatOVT2}",OFFSET(SBCMatOVT2,0,OT_Offset))</f>
        <v>{SBCMatOVT2}</v>
      </c>
      <c r="I40" s="157"/>
      <c r="J40" s="157" t="str">
        <f ca="1">IF(OFFSET(SBCMatOVT3,0,OT_Offset)="","{SBCMatOVT3}",OFFSET(SBCMatOVT3,0,OT_Offset))</f>
        <v>40% [c~u~]coinsurance[/]</v>
      </c>
      <c r="K40" s="157"/>
      <c r="L40" s="159" t="str">
        <f ca="1">IF(OFFSET(SBCMatOVLE,0,OT_Offset)="","{SBCMatOVLE}",OFFSET(SBCMatOVLE,0,OT_Offset))</f>
        <v>Depending on the type of services, a [c~u~]copayment[/], [c~u~]coinsurance[/], or [c~u~]deductible[/] may apply.</v>
      </c>
      <c r="M40" s="160"/>
      <c r="N40" s="160"/>
      <c r="O40" s="161"/>
      <c r="Q40" s="113" t="str">
        <f t="shared" ca="1" si="2"/>
        <v>N</v>
      </c>
      <c r="R40" s="113">
        <v>15</v>
      </c>
      <c r="S40" s="115"/>
      <c r="T40" s="115"/>
      <c r="U40" s="118"/>
      <c r="V40" s="118"/>
      <c r="W40" s="120" t="str">
        <f t="shared" ca="1" si="3"/>
        <v>$45 [c~u~]copayment[/]/visit</v>
      </c>
      <c r="X40" s="120" t="str">
        <f t="shared" ca="1" si="4"/>
        <v>{SBCMatOVT2}</v>
      </c>
      <c r="Y40" s="120" t="str">
        <f t="shared" ca="1" si="5"/>
        <v>40% [c~u~]coinsurance[/]</v>
      </c>
      <c r="Z40" s="118"/>
      <c r="AA40" s="118"/>
      <c r="AB40" s="120" t="s">
        <v>532</v>
      </c>
      <c r="AC40" s="119"/>
      <c r="AD40" s="119"/>
      <c r="AE40" s="119"/>
      <c r="AF40" s="121" t="str">
        <f t="shared" ca="1" si="7"/>
        <v>$45 [c~u~]copayment[/]/visit</v>
      </c>
    </row>
    <row r="41" spans="1:32" ht="30" hidden="1" customHeight="1" x14ac:dyDescent="0.25">
      <c r="A41" s="185"/>
      <c r="B41" s="185"/>
      <c r="C41" s="158" t="s">
        <v>239</v>
      </c>
      <c r="D41" s="158"/>
      <c r="E41" s="158"/>
      <c r="F41" s="158" t="str">
        <f ca="1">IF(OFFSET(SBCMatPrePostT1,0,OT_Offset)="","{SBCMatPrePostT1}",OFFSET(SBCMatPrePostT1,0,OT_Offset))</f>
        <v>No charge</v>
      </c>
      <c r="G41" s="158"/>
      <c r="H41" s="158" t="str">
        <f ca="1">IF(OFFSET(SBCMatPrePostT2,0,OT_Offset)="","{SBCMatPrePostT2}",OFFSET(SBCMatPrePostT2,0,OT_Offset))</f>
        <v>{SBCMatPrePostT2}</v>
      </c>
      <c r="I41" s="158"/>
      <c r="J41" s="158" t="str">
        <f ca="1">IF(OFFSET(SBCMatPrePostT3,0,OT_Offset)="","{SBCMatPrePostT3}",OFFSET(SBCMatPrePostT3,0,OT_Offset))</f>
        <v>40% [c~u~]coinsurance[/]</v>
      </c>
      <c r="K41" s="158"/>
      <c r="L41" s="207"/>
      <c r="M41" s="208"/>
      <c r="N41" s="208"/>
      <c r="O41" s="209"/>
      <c r="Q41" s="113" t="str">
        <f t="shared" ca="1" si="2"/>
        <v>N</v>
      </c>
      <c r="R41" s="113">
        <v>30</v>
      </c>
      <c r="S41" s="115"/>
      <c r="T41" s="115"/>
      <c r="U41" s="118"/>
      <c r="V41" s="118"/>
      <c r="W41" s="120" t="str">
        <f t="shared" ca="1" si="3"/>
        <v>No charge</v>
      </c>
      <c r="X41" s="120" t="str">
        <f t="shared" ca="1" si="4"/>
        <v>{SBCMatPrePostT2}</v>
      </c>
      <c r="Y41" s="120" t="str">
        <f t="shared" ca="1" si="5"/>
        <v>40% [c~u~]coinsurance[/]</v>
      </c>
      <c r="Z41" s="118"/>
      <c r="AA41" s="118"/>
      <c r="AB41" s="120">
        <f t="shared" si="6"/>
        <v>0</v>
      </c>
      <c r="AC41" s="119"/>
      <c r="AD41" s="119"/>
      <c r="AE41" s="119"/>
      <c r="AF41" s="121" t="str">
        <f t="shared" ca="1" si="7"/>
        <v>No charge</v>
      </c>
    </row>
    <row r="42" spans="1:32" ht="30.2" hidden="1" customHeight="1" x14ac:dyDescent="0.25">
      <c r="A42" s="186"/>
      <c r="B42" s="186"/>
      <c r="C42" s="157" t="s">
        <v>240</v>
      </c>
      <c r="D42" s="157"/>
      <c r="E42" s="157"/>
      <c r="F42" s="157" t="str">
        <f ca="1">IF(OFFSET(SBCMatDelT1,0,OT_Offset)="","{SBCMatDelT1}",OFFSET(SBCMatDelT1,0,OT_Offset))</f>
        <v>No charge</v>
      </c>
      <c r="G42" s="157"/>
      <c r="H42" s="157" t="str">
        <f ca="1">IF(OFFSET(SBCMatDelT2,0,OT_Offset)="","{SBCMatDelT2}",OFFSET(SBCMatDelT2,0,OT_Offset))</f>
        <v>{SBCMatDelT2}</v>
      </c>
      <c r="I42" s="157"/>
      <c r="J42" s="157" t="str">
        <f ca="1">IF(OFFSET(SBCMatDelT3,0,OT_Offset)="","{SBCMatDelT3}",OFFSET(SBCMatDelT3,0,OT_Offset))</f>
        <v>40% [c~u~]coinsurance[/]</v>
      </c>
      <c r="K42" s="157"/>
      <c r="L42" s="162"/>
      <c r="M42" s="163"/>
      <c r="N42" s="163"/>
      <c r="O42" s="164"/>
      <c r="Q42" s="113" t="str">
        <f t="shared" ca="1" si="2"/>
        <v>N</v>
      </c>
      <c r="R42" s="113">
        <v>15</v>
      </c>
      <c r="S42" s="115"/>
      <c r="T42" s="115"/>
      <c r="U42" s="118"/>
      <c r="V42" s="118"/>
      <c r="W42" s="120" t="str">
        <f t="shared" ca="1" si="3"/>
        <v>No charge</v>
      </c>
      <c r="X42" s="120" t="str">
        <f t="shared" ca="1" si="4"/>
        <v>{SBCMatDelT2}</v>
      </c>
      <c r="Y42" s="120" t="str">
        <f t="shared" ca="1" si="5"/>
        <v>40% [c~u~]coinsurance[/]</v>
      </c>
      <c r="Z42" s="118"/>
      <c r="AA42" s="118"/>
      <c r="AB42" s="120">
        <f t="shared" si="6"/>
        <v>0</v>
      </c>
      <c r="AC42" s="119"/>
      <c r="AD42" s="119"/>
      <c r="AE42" s="119"/>
      <c r="AF42" s="121" t="str">
        <f t="shared" ca="1" si="7"/>
        <v>No charge</v>
      </c>
    </row>
    <row r="43" spans="1:32" ht="45.4" hidden="1" customHeight="1" x14ac:dyDescent="0.25">
      <c r="A43" s="180" t="s">
        <v>363</v>
      </c>
      <c r="B43" s="181"/>
      <c r="C43" s="177" t="s">
        <v>241</v>
      </c>
      <c r="D43" s="178"/>
      <c r="E43" s="178"/>
      <c r="F43" s="158" t="str">
        <f ca="1">IF(OFFSET(SBCHomeHealthT1,0,OT_Offset)="","{SBCHomeHealthT1}",OFFSET(SBCHomeHealthT1,0,OT_Offset))</f>
        <v>No charge</v>
      </c>
      <c r="G43" s="158"/>
      <c r="H43" s="158" t="str">
        <f ca="1">IF(OFFSET(SBCHomeHealthT2,0,OT_Offset)="","{SBCHomeHealthT2}",OFFSET(SBCHomeHealthT2,0,OT_Offset))</f>
        <v>{SBCHomeHealthT2}</v>
      </c>
      <c r="I43" s="158"/>
      <c r="J43" s="158" t="str">
        <f ca="1">IF(OFFSET(SBCHomeHealthT3,0,OT_Offset)="","{SBCHomeHealthT3}",OFFSET(SBCHomeHealthT3,0,OT_Offset))</f>
        <v>40% [c~u~]coinsurance[/]</v>
      </c>
      <c r="K43" s="158"/>
      <c r="L43" s="158" t="str">
        <f ca="1">IF(OFFSET(SBCHomeHealthLE,0,OT_Offset)="","{SBCHomeHealthLE}",OFFSET(SBCHomeHealthLE,0,OT_Offset))</f>
        <v>90 visit limit per benefit period.  *[k~]s[/]ee [c~u~]preauthorization[/] schedule attached to your [c~u~]plan[/] document.</v>
      </c>
      <c r="M43" s="158"/>
      <c r="N43" s="158" t="str">
        <f ca="1">IF(OFFSET(SBCHomeHealthT1,0,OT_Offset)="","{SBCHomeHealthT1}",OFFSET(SBCHomeHealthT1,0,OT_Offset))</f>
        <v>No charge</v>
      </c>
      <c r="O43" s="158"/>
      <c r="Q43" s="113" t="str">
        <f t="shared" ca="1" si="2"/>
        <v>N</v>
      </c>
      <c r="R43" s="113">
        <v>15</v>
      </c>
      <c r="S43" s="115"/>
      <c r="T43" s="115"/>
      <c r="U43" s="118"/>
      <c r="V43" s="118"/>
      <c r="W43" s="120" t="str">
        <f t="shared" ca="1" si="3"/>
        <v>No charge</v>
      </c>
      <c r="X43" s="120" t="str">
        <f t="shared" ca="1" si="4"/>
        <v>{SBCHomeHealthT2}</v>
      </c>
      <c r="Y43" s="120" t="str">
        <f t="shared" ca="1" si="5"/>
        <v>40% [c~u~]coinsurance[/]</v>
      </c>
      <c r="Z43" s="118"/>
      <c r="AA43" s="118"/>
      <c r="AB43" s="120" t="str">
        <f t="shared" ca="1" si="6"/>
        <v>90 visit limit per benefit period.  *[k~]s[/]ee [c~u~]preauthorization[/] schedule attached to your [c~u~]plan[/] document.</v>
      </c>
      <c r="AC43" s="119"/>
      <c r="AD43" s="119"/>
      <c r="AE43" s="119"/>
      <c r="AF43" s="121" t="str">
        <f t="shared" ca="1" si="7"/>
        <v>No charge</v>
      </c>
    </row>
    <row r="44" spans="1:32" ht="45.4" hidden="1" customHeight="1" x14ac:dyDescent="0.25">
      <c r="A44" s="182"/>
      <c r="B44" s="183"/>
      <c r="C44" s="175" t="s">
        <v>242</v>
      </c>
      <c r="D44" s="176"/>
      <c r="E44" s="176"/>
      <c r="F44" s="157" t="str">
        <f ca="1">IF(OFFSET(SBCRehabT1,0,OT_Offset)="","{SBCRehabT1}",OFFSET(SBCRehabT1,0,OT_Offset))</f>
        <v>$45 [c~u~]copayment[/]/visit</v>
      </c>
      <c r="G44" s="157"/>
      <c r="H44" s="157" t="str">
        <f ca="1">IF(OFFSET(SBCRehabT2,0,OT_Offset)="","{SBCRehabT2}",OFFSET(SBCRehabT2,0,OT_Offset))</f>
        <v>{SBCRehabT2}</v>
      </c>
      <c r="I44" s="157"/>
      <c r="J44" s="157" t="str">
        <f ca="1">IF(OFFSET(SBCRehabT3,0,OT_Offset)="","{SBCRehabT3}",OFFSET(SBCRehabT3,0,OT_Offset))</f>
        <v>40% [c~u~]coinsurance[/]</v>
      </c>
      <c r="K44" s="157"/>
      <c r="L44" s="159" t="str">
        <f ca="1">IF(OFFSET(SBCRehabLE,0,OT_Offset)="","{SBCRehabLE}",OFFSET(SBCRehabLE,0,OT_Offset))</f>
        <v>Physical 20, speech 12 and occupational 12 visit limit.</v>
      </c>
      <c r="M44" s="160"/>
      <c r="N44" s="160"/>
      <c r="O44" s="161"/>
      <c r="Q44" s="113" t="str">
        <f t="shared" ca="1" si="2"/>
        <v>N</v>
      </c>
      <c r="R44" s="113">
        <v>15</v>
      </c>
      <c r="S44" s="115"/>
      <c r="T44" s="115"/>
      <c r="U44" s="118"/>
      <c r="V44" s="118"/>
      <c r="W44" s="120" t="str">
        <f t="shared" ca="1" si="3"/>
        <v>$45 [c~u~]copayment[/]/visit</v>
      </c>
      <c r="X44" s="120" t="str">
        <f t="shared" ca="1" si="4"/>
        <v>{SBCRehabT2}</v>
      </c>
      <c r="Y44" s="120" t="str">
        <f t="shared" ca="1" si="5"/>
        <v>40% [c~u~]coinsurance[/]</v>
      </c>
      <c r="Z44" s="118"/>
      <c r="AA44" s="118"/>
      <c r="AB44" s="120" t="s">
        <v>531</v>
      </c>
      <c r="AC44" s="119"/>
      <c r="AD44" s="119"/>
      <c r="AE44" s="119"/>
      <c r="AF44" s="121" t="str">
        <f t="shared" ca="1" si="7"/>
        <v>$45 [c~u~]copayment[/]/visit</v>
      </c>
    </row>
    <row r="45" spans="1:32" ht="45.4" hidden="1" customHeight="1" x14ac:dyDescent="0.25">
      <c r="A45" s="182"/>
      <c r="B45" s="183"/>
      <c r="C45" s="177" t="s">
        <v>243</v>
      </c>
      <c r="D45" s="178"/>
      <c r="E45" s="178"/>
      <c r="F45" s="158" t="str">
        <f ca="1">IF(OFFSET(SBCHabilT1,0,OT_Offset)="","{SBCHabilT1}",OFFSET(SBCHabilT1,0,OT_Offset))</f>
        <v>$45 [c~u~]copayment[/]/visit</v>
      </c>
      <c r="G45" s="158"/>
      <c r="H45" s="158" t="str">
        <f ca="1">IF(OFFSET(SBCHabilT2,0,OT_Offset)="","{SBCHabilT2}",OFFSET(SBCHabilT2,0,OT_Offset))</f>
        <v>{SBCHabilT2}</v>
      </c>
      <c r="I45" s="158"/>
      <c r="J45" s="158" t="str">
        <f ca="1">IF(OFFSET(SBCHabilT3,0,OT_Offset)="","{SBCHabilT3}",OFFSET(SBCHabilT3,0,OT_Offset))</f>
        <v>40% [c~u~]coinsurance[/]</v>
      </c>
      <c r="K45" s="158"/>
      <c r="L45" s="162"/>
      <c r="M45" s="163"/>
      <c r="N45" s="163"/>
      <c r="O45" s="164"/>
      <c r="Q45" s="113" t="str">
        <f t="shared" ca="1" si="2"/>
        <v>N</v>
      </c>
      <c r="R45" s="113">
        <v>15</v>
      </c>
      <c r="S45" s="115"/>
      <c r="T45" s="115"/>
      <c r="U45" s="118"/>
      <c r="V45" s="118"/>
      <c r="W45" s="120" t="str">
        <f t="shared" ca="1" si="3"/>
        <v>$45 [c~u~]copayment[/]/visit</v>
      </c>
      <c r="X45" s="120" t="str">
        <f t="shared" ca="1" si="4"/>
        <v>{SBCHabilT2}</v>
      </c>
      <c r="Y45" s="120" t="str">
        <f t="shared" ca="1" si="5"/>
        <v>40% [c~u~]coinsurance[/]</v>
      </c>
      <c r="Z45" s="118"/>
      <c r="AA45" s="118"/>
      <c r="AB45" s="120">
        <f t="shared" si="6"/>
        <v>0</v>
      </c>
      <c r="AC45" s="119"/>
      <c r="AD45" s="119"/>
      <c r="AE45" s="119"/>
      <c r="AF45" s="121" t="str">
        <f t="shared" ca="1" si="7"/>
        <v>$45 [c~u~]copayment[/]/visit</v>
      </c>
    </row>
    <row r="46" spans="1:32" ht="30.2" hidden="1" customHeight="1" x14ac:dyDescent="0.25">
      <c r="A46" s="171" t="s">
        <v>364</v>
      </c>
      <c r="B46" s="172"/>
      <c r="C46" s="175" t="s">
        <v>244</v>
      </c>
      <c r="D46" s="176"/>
      <c r="E46" s="176"/>
      <c r="F46" s="157" t="str">
        <f ca="1">IF(OFFSET(SBCSNFT1,0,OT_Offset)="","{SBCSNFT1}",OFFSET(SBCSNFT1,0,OT_Offset))</f>
        <v>No charge</v>
      </c>
      <c r="G46" s="157"/>
      <c r="H46" s="157" t="str">
        <f ca="1">IF(OFFSET(SBCSNFT2,0,OT_Offset)="","{SBCSNFT2}",OFFSET(SBCSNFT2,0,OT_Offset))</f>
        <v>{SBCSNFT2}</v>
      </c>
      <c r="I46" s="157"/>
      <c r="J46" s="157" t="str">
        <f ca="1">IF(OFFSET(SBCSNFT3,0,OT_Offset)="","{SBCSNFT3}",OFFSET(SBCSNFT3,0,OT_Offset))</f>
        <v>40% [c~u~]coinsurance[/]</v>
      </c>
      <c r="K46" s="157"/>
      <c r="L46" s="157" t="str">
        <f ca="1">IF(OFFSET(SBCSNFLE,0,OT_Offset)="","{SBCSNFLE}",OFFSET(SBCSNFLE,0,OT_Offset))</f>
        <v>100 day limit per benefit period.</v>
      </c>
      <c r="M46" s="157"/>
      <c r="N46" s="157" t="str">
        <f ca="1">IF(OFFSET(SBCSNFT1,0,OT_Offset)="","{SBCSNFT1}",OFFSET(SBCSNFT1,0,OT_Offset))</f>
        <v>No charge</v>
      </c>
      <c r="O46" s="157"/>
      <c r="Q46" s="113" t="str">
        <f t="shared" ca="1" si="2"/>
        <v>N</v>
      </c>
      <c r="R46" s="113">
        <v>15</v>
      </c>
      <c r="S46" s="115"/>
      <c r="T46" s="115"/>
      <c r="U46" s="118"/>
      <c r="V46" s="118"/>
      <c r="W46" s="120" t="str">
        <f t="shared" ca="1" si="3"/>
        <v>No charge</v>
      </c>
      <c r="X46" s="120" t="str">
        <f t="shared" ca="1" si="4"/>
        <v>{SBCSNFT2}</v>
      </c>
      <c r="Y46" s="120" t="str">
        <f t="shared" ca="1" si="5"/>
        <v>40% [c~u~]coinsurance[/]</v>
      </c>
      <c r="Z46" s="118"/>
      <c r="AA46" s="118"/>
      <c r="AB46" s="120" t="str">
        <f t="shared" ca="1" si="6"/>
        <v>100 day limit per benefit period.</v>
      </c>
      <c r="AC46" s="119"/>
      <c r="AD46" s="119"/>
      <c r="AE46" s="119"/>
      <c r="AF46" s="121" t="str">
        <f t="shared" ca="1" si="7"/>
        <v>No charge</v>
      </c>
    </row>
    <row r="47" spans="1:32" ht="45.4" hidden="1" customHeight="1" x14ac:dyDescent="0.25">
      <c r="A47" s="171"/>
      <c r="B47" s="172"/>
      <c r="C47" s="177" t="s">
        <v>245</v>
      </c>
      <c r="D47" s="178"/>
      <c r="E47" s="178"/>
      <c r="F47" s="158" t="str">
        <f ca="1">IF(OFFSET(SBCDMET1,0,OT_Offset)="","{SBCDMET1}",OFFSET(SBCDMET1,0,OT_Offset))</f>
        <v>No charge</v>
      </c>
      <c r="G47" s="158"/>
      <c r="H47" s="158" t="str">
        <f ca="1">IF(OFFSET(SBCDMET2,0,OT_Offset)="","{SBCDMET2}",OFFSET(SBCDMET2,0,OT_Offset))</f>
        <v>{SBCDMET2}</v>
      </c>
      <c r="I47" s="158"/>
      <c r="J47" s="158" t="str">
        <f ca="1">IF(OFFSET(SBCDMET3,0,OT_Offset)="","{SBCDMET3}",OFFSET(SBCDMET3,0,OT_Offset))</f>
        <v>40% [c~u~]coinsurance[/]</v>
      </c>
      <c r="K47" s="158"/>
      <c r="L47" s="158" t="str">
        <f ca="1">IF(OFFSET(SBCDMELE,0,OT_Offset)="","{SBCDMELE}",OFFSET(SBCDMELE,0,OT_Offset))</f>
        <v>*[k~]s[/]ee [c~u~]preauthorization[/] schedule attached to your [c~u~]plan[/] document.</v>
      </c>
      <c r="M47" s="158"/>
      <c r="N47" s="158" t="str">
        <f ca="1">IF(OFFSET(SBCDMET1,0,OT_Offset)="","{SBCDMET1}",OFFSET(SBCDMET1,0,OT_Offset))</f>
        <v>No charge</v>
      </c>
      <c r="O47" s="158"/>
      <c r="Q47" s="113" t="str">
        <f t="shared" ca="1" si="2"/>
        <v>N</v>
      </c>
      <c r="R47" s="113">
        <v>15</v>
      </c>
      <c r="S47" s="115"/>
      <c r="T47" s="115"/>
      <c r="U47" s="118"/>
      <c r="V47" s="118"/>
      <c r="W47" s="120" t="str">
        <f t="shared" ca="1" si="3"/>
        <v>No charge</v>
      </c>
      <c r="X47" s="120" t="str">
        <f t="shared" ca="1" si="4"/>
        <v>{SBCDMET2}</v>
      </c>
      <c r="Y47" s="120" t="str">
        <f t="shared" ca="1" si="5"/>
        <v>40% [c~u~]coinsurance[/]</v>
      </c>
      <c r="Z47" s="118"/>
      <c r="AA47" s="118"/>
      <c r="AB47" s="120" t="str">
        <f t="shared" ca="1" si="6"/>
        <v>*[k~]s[/]ee [c~u~]preauthorization[/] schedule attached to your [c~u~]plan[/] document.</v>
      </c>
      <c r="AC47" s="119"/>
      <c r="AD47" s="119"/>
      <c r="AE47" s="119"/>
      <c r="AF47" s="121" t="str">
        <f t="shared" ca="1" si="7"/>
        <v>No charge</v>
      </c>
    </row>
    <row r="48" spans="1:32" ht="30.2" hidden="1" customHeight="1" x14ac:dyDescent="0.25">
      <c r="A48" s="173"/>
      <c r="B48" s="174"/>
      <c r="C48" s="175" t="s">
        <v>246</v>
      </c>
      <c r="D48" s="176"/>
      <c r="E48" s="176"/>
      <c r="F48" s="157" t="str">
        <f ca="1">IF(OFFSET(SBCHospiceT1,0,OT_Offset)="","{SBCHospiceT1}",OFFSET(SBCHospiceT1,0,OT_Offset))</f>
        <v>No charge</v>
      </c>
      <c r="G48" s="157"/>
      <c r="H48" s="157" t="str">
        <f ca="1">IF(OFFSET(SBCHospiceT2,0,OT_Offset)="","{SBCHospiceT2}",OFFSET(SBCHospiceT2,0,OT_Offset))</f>
        <v>{SBCHospiceT2}</v>
      </c>
      <c r="I48" s="157"/>
      <c r="J48" s="157" t="str">
        <f ca="1">IF(OFFSET(SBCHospiceT3,0,OT_Offset)="","{SBCHospiceT3}",OFFSET(SBCHospiceT3,0,OT_Offset))</f>
        <v>40% [c~u~]coinsurance[/]</v>
      </c>
      <c r="K48" s="157"/>
      <c r="L48" s="157" t="str">
        <f ca="1">IF(OFFSET(SBCHospiceLE,0,OT_Offset)="","{SBCHospiceLE}",OFFSET(SBCHospiceLE,0,OT_Offset))</f>
        <v>240 Hours per Lifetime Limit</v>
      </c>
      <c r="M48" s="157"/>
      <c r="N48" s="157" t="str">
        <f ca="1">IF(OFFSET(SBCHospiceT1,0,OT_Offset)="","{SBCHospiceT1}",OFFSET(SBCHospiceT1,0,OT_Offset))</f>
        <v>No charge</v>
      </c>
      <c r="O48" s="157"/>
      <c r="Q48" s="113" t="str">
        <f t="shared" ca="1" si="2"/>
        <v>N</v>
      </c>
      <c r="R48" s="113">
        <v>15</v>
      </c>
      <c r="S48" s="115"/>
      <c r="T48" s="115"/>
      <c r="U48" s="118"/>
      <c r="V48" s="118"/>
      <c r="W48" s="120" t="str">
        <f t="shared" ca="1" si="3"/>
        <v>No charge</v>
      </c>
      <c r="X48" s="120" t="str">
        <f t="shared" ca="1" si="4"/>
        <v>{SBCHospiceT2}</v>
      </c>
      <c r="Y48" s="120" t="str">
        <f t="shared" ca="1" si="5"/>
        <v>40% [c~u~]coinsurance[/]</v>
      </c>
      <c r="Z48" s="118"/>
      <c r="AA48" s="118"/>
      <c r="AB48" s="120" t="str">
        <f t="shared" ca="1" si="6"/>
        <v>240 Hours per Lifetime Limit</v>
      </c>
      <c r="AC48" s="119"/>
      <c r="AD48" s="119"/>
      <c r="AE48" s="119"/>
      <c r="AF48" s="121" t="str">
        <f t="shared" ca="1" si="7"/>
        <v>No charge</v>
      </c>
    </row>
    <row r="49" spans="1:32" ht="15" hidden="1" customHeight="1" x14ac:dyDescent="0.25">
      <c r="A49" s="165" t="s">
        <v>362</v>
      </c>
      <c r="B49" s="166"/>
      <c r="C49" s="158" t="s">
        <v>247</v>
      </c>
      <c r="D49" s="158"/>
      <c r="E49" s="158"/>
      <c r="F49" s="158" t="str">
        <f ca="1">IF(OFFSET(SBCEyeExamT1,0,OT_Offset)="","{SBCEyeExamT1}",OFFSET(SBCEyeExamT1,0,OT_Offset))</f>
        <v>Not covered</v>
      </c>
      <c r="G49" s="158"/>
      <c r="H49" s="158" t="str">
        <f ca="1">IF(OFFSET(SBCEyeExamT2,0,OT_Offset)="","{SBCEyeExamT2}",OFFSET(SBCEyeExamT2,0,OT_Offset))</f>
        <v>{SBCEyeExamT2}</v>
      </c>
      <c r="I49" s="158"/>
      <c r="J49" s="158" t="str">
        <f ca="1">IF(OFFSET(SBCEyeExamT3,0,OT_Offset)="","{SBCEyeExamT3}",OFFSET(SBCEyeExamT3,0,OT_Offset))</f>
        <v>Not covered</v>
      </c>
      <c r="K49" s="158"/>
      <c r="L49" s="158" t="str">
        <f ca="1">IF(OFFSET(SBCEyeExamLE,0,OT_Offset)="","{SBCEyeExamLE}",OFFSET(SBCEyeExamLE,0,OT_Offset))</f>
        <v>None</v>
      </c>
      <c r="M49" s="158"/>
      <c r="N49" s="158" t="str">
        <f ca="1">IF(OFFSET(SBCEyeExamT1,0,OT_Offset)="","{SBCEyeExamT1}",OFFSET(SBCEyeExamT1,0,OT_Offset))</f>
        <v>Not covered</v>
      </c>
      <c r="O49" s="158"/>
      <c r="Q49" s="113" t="str">
        <f t="shared" ca="1" si="2"/>
        <v>N</v>
      </c>
      <c r="R49" s="113">
        <v>15</v>
      </c>
      <c r="S49" s="115"/>
      <c r="T49" s="115"/>
      <c r="U49" s="118"/>
      <c r="V49" s="118"/>
      <c r="W49" s="120" t="str">
        <f t="shared" ca="1" si="3"/>
        <v>Not covered</v>
      </c>
      <c r="X49" s="120" t="str">
        <f t="shared" ca="1" si="4"/>
        <v>{SBCEyeExamT2}</v>
      </c>
      <c r="Y49" s="120" t="str">
        <f t="shared" ca="1" si="5"/>
        <v>Not covered</v>
      </c>
      <c r="Z49" s="118"/>
      <c r="AA49" s="118"/>
      <c r="AB49" s="120" t="str">
        <f t="shared" ca="1" si="6"/>
        <v>None</v>
      </c>
      <c r="AC49" s="119"/>
      <c r="AD49" s="119"/>
      <c r="AE49" s="119"/>
      <c r="AF49" s="121" t="str">
        <f t="shared" ca="1" si="7"/>
        <v>Not covered</v>
      </c>
    </row>
    <row r="50" spans="1:32" ht="15" hidden="1" customHeight="1" x14ac:dyDescent="0.25">
      <c r="A50" s="167"/>
      <c r="B50" s="168"/>
      <c r="C50" s="157" t="s">
        <v>248</v>
      </c>
      <c r="D50" s="157"/>
      <c r="E50" s="157"/>
      <c r="F50" s="157" t="str">
        <f ca="1">IF(OFFSET(SBCGlassesT1,0,OT_Offset)="","{SBCGlassesT1}",OFFSET(SBCGlassesT1,0,OT_Offset))</f>
        <v>Not covered</v>
      </c>
      <c r="G50" s="157"/>
      <c r="H50" s="157" t="str">
        <f ca="1">IF(OFFSET(SBCGlassesT2,0,OT_Offset)="","{SBCGlassesT2}",OFFSET(SBCGlassesT2,0,OT_Offset))</f>
        <v>{SBCGlassesT2}</v>
      </c>
      <c r="I50" s="157"/>
      <c r="J50" s="157" t="str">
        <f ca="1">IF(OFFSET(SBCGlassesT3,0,OT_Offset)="","{SBCGlassesT3}",OFFSET(SBCGlassesT3,0,OT_Offset))</f>
        <v>Not covered</v>
      </c>
      <c r="K50" s="157"/>
      <c r="L50" s="157" t="str">
        <f ca="1">IF(OFFSET(SBCGlassesLE,0,OT_Offset)="","{SBCGlassesLE}",OFFSET(SBCGlassesLE,0,OT_Offset))</f>
        <v>None</v>
      </c>
      <c r="M50" s="157"/>
      <c r="N50" s="157" t="str">
        <f ca="1">IF(OFFSET(SBCGlassesT1,0,OT_Offset)="","{SBCGlassesT1}",OFFSET(SBCGlassesT1,0,OT_Offset))</f>
        <v>Not covered</v>
      </c>
      <c r="O50" s="157"/>
      <c r="Q50" s="113" t="str">
        <f t="shared" ca="1" si="2"/>
        <v>N</v>
      </c>
      <c r="R50" s="113">
        <v>15</v>
      </c>
      <c r="S50" s="115"/>
      <c r="T50" s="115"/>
      <c r="U50" s="118"/>
      <c r="V50" s="118"/>
      <c r="W50" s="120" t="str">
        <f t="shared" ca="1" si="3"/>
        <v>Not covered</v>
      </c>
      <c r="X50" s="120" t="str">
        <f t="shared" ca="1" si="4"/>
        <v>{SBCGlassesT2}</v>
      </c>
      <c r="Y50" s="120" t="str">
        <f t="shared" ca="1" si="5"/>
        <v>Not covered</v>
      </c>
      <c r="Z50" s="118"/>
      <c r="AA50" s="118"/>
      <c r="AB50" s="120" t="str">
        <f t="shared" ca="1" si="6"/>
        <v>None</v>
      </c>
      <c r="AC50" s="119"/>
      <c r="AD50" s="119"/>
      <c r="AE50" s="119"/>
      <c r="AF50" s="121" t="str">
        <f t="shared" ca="1" si="7"/>
        <v>Not covered</v>
      </c>
    </row>
    <row r="51" spans="1:32" ht="15" hidden="1" customHeight="1" x14ac:dyDescent="0.25">
      <c r="A51" s="169"/>
      <c r="B51" s="170"/>
      <c r="C51" s="158" t="s">
        <v>249</v>
      </c>
      <c r="D51" s="158"/>
      <c r="E51" s="158"/>
      <c r="F51" s="158" t="str">
        <f ca="1">IF(OFFSET(SBCDentalT1,0,OT_Offset)="","{SBCDentalT1}",OFFSET(SBCDentalT1,0,OT_Offset))</f>
        <v>Not covered</v>
      </c>
      <c r="G51" s="158"/>
      <c r="H51" s="158" t="str">
        <f ca="1">IF(OFFSET(SBCDentalT2,0,OT_Offset)="","{SBCDentalT2}",OFFSET(SBCDentalT2,0,OT_Offset))</f>
        <v>{SBCDentalT2}</v>
      </c>
      <c r="I51" s="158"/>
      <c r="J51" s="158" t="str">
        <f ca="1">IF(OFFSET(SBCDentalT3,0,OT_Offset)="","{SBCDentalT3}",OFFSET(SBCDentalT3,0,OT_Offset))</f>
        <v>Not covered</v>
      </c>
      <c r="K51" s="158"/>
      <c r="L51" s="158" t="str">
        <f ca="1">IF(OFFSET(SBCDentalLE,0,OT_Offset)="","{SBCDentalLE}",OFFSET(SBCDentalLE,0,OT_Offset))</f>
        <v>None</v>
      </c>
      <c r="M51" s="158"/>
      <c r="N51" s="158" t="str">
        <f ca="1">IF(OFFSET(SBCDentalT1,0,OT_Offset)="","{SBCDentalT1}",OFFSET(SBCDentalT1,0,OT_Offset))</f>
        <v>Not covered</v>
      </c>
      <c r="O51" s="158"/>
      <c r="Q51" s="113" t="str">
        <f t="shared" ca="1" si="2"/>
        <v>N</v>
      </c>
      <c r="R51" s="113">
        <v>15</v>
      </c>
      <c r="S51" s="115"/>
      <c r="T51" s="115"/>
      <c r="U51" s="118"/>
      <c r="V51" s="118"/>
      <c r="W51" s="120" t="str">
        <f t="shared" ca="1" si="3"/>
        <v>Not covered</v>
      </c>
      <c r="X51" s="120" t="str">
        <f t="shared" ca="1" si="4"/>
        <v>{SBCDentalT2}</v>
      </c>
      <c r="Y51" s="120" t="str">
        <f t="shared" ca="1" si="5"/>
        <v>Not covered</v>
      </c>
      <c r="Z51" s="118"/>
      <c r="AA51" s="118"/>
      <c r="AB51" s="120" t="str">
        <f t="shared" ca="1" si="6"/>
        <v>None</v>
      </c>
      <c r="AC51" s="119"/>
      <c r="AD51" s="119"/>
      <c r="AE51" s="119"/>
      <c r="AF51" s="121" t="str">
        <f t="shared" ca="1" si="7"/>
        <v>Not covered</v>
      </c>
    </row>
    <row r="52" spans="1:32" ht="16.5" x14ac:dyDescent="0.25">
      <c r="A52" s="139" t="s">
        <v>250</v>
      </c>
      <c r="B52" s="139"/>
      <c r="C52" s="140" t="s">
        <v>251</v>
      </c>
      <c r="D52" s="140"/>
      <c r="E52" s="140"/>
      <c r="F52" s="140" t="s">
        <v>253</v>
      </c>
      <c r="G52" s="140"/>
      <c r="H52" s="140"/>
      <c r="I52" s="140"/>
      <c r="J52" s="140"/>
      <c r="K52" s="140"/>
      <c r="L52" s="139" t="s">
        <v>252</v>
      </c>
      <c r="M52" s="139"/>
      <c r="N52" s="139"/>
      <c r="O52" s="139"/>
      <c r="Q52" s="113" t="str">
        <f ca="1">IF(OFFSET(TierCount,0,OT_Offset)=3,"N","Y")</f>
        <v>Y</v>
      </c>
      <c r="R52" s="113"/>
      <c r="S52" s="115"/>
      <c r="T52" s="115"/>
      <c r="U52" s="118"/>
      <c r="V52" s="118"/>
      <c r="W52" s="118"/>
      <c r="X52" s="118"/>
      <c r="Y52" s="118"/>
      <c r="Z52" s="118"/>
      <c r="AA52" s="118"/>
      <c r="AB52" s="118"/>
      <c r="AC52" s="119"/>
      <c r="AD52" s="119"/>
      <c r="AE52" s="119"/>
      <c r="AF52" s="121"/>
    </row>
    <row r="53" spans="1:32" ht="30" customHeight="1" x14ac:dyDescent="0.25">
      <c r="A53" s="139"/>
      <c r="B53" s="139"/>
      <c r="C53" s="140"/>
      <c r="D53" s="140"/>
      <c r="E53" s="140"/>
      <c r="F53" s="139" t="s">
        <v>523</v>
      </c>
      <c r="G53" s="139"/>
      <c r="H53" s="139"/>
      <c r="I53" s="139" t="s">
        <v>524</v>
      </c>
      <c r="J53" s="139"/>
      <c r="K53" s="139"/>
      <c r="L53" s="139"/>
      <c r="M53" s="139"/>
      <c r="N53" s="139"/>
      <c r="O53" s="139"/>
      <c r="Q53" s="113" t="str">
        <f t="shared" ref="Q53:Q86" ca="1" si="8">OT_Tier2_Page_YN</f>
        <v>Y</v>
      </c>
      <c r="R53" s="113">
        <v>30</v>
      </c>
      <c r="S53" s="115"/>
      <c r="T53" s="115"/>
      <c r="U53" s="118"/>
      <c r="V53" s="118"/>
      <c r="W53" s="118"/>
      <c r="X53" s="118"/>
      <c r="Y53" s="118"/>
      <c r="Z53" s="116" t="str">
        <f>F53</f>
        <v>In-network Provider 
(You will pay the least)</v>
      </c>
      <c r="AA53" s="116" t="str">
        <f>I53</f>
        <v>Out-of-network Provider 
(You will pay the most)</v>
      </c>
      <c r="AB53" s="118"/>
      <c r="AC53" s="119"/>
      <c r="AD53" s="119"/>
      <c r="AE53" s="119"/>
      <c r="AF53" s="121"/>
    </row>
    <row r="54" spans="1:32" ht="30" customHeight="1" x14ac:dyDescent="0.25">
      <c r="A54" s="185" t="s">
        <v>225</v>
      </c>
      <c r="B54" s="185"/>
      <c r="C54" s="206" t="s">
        <v>227</v>
      </c>
      <c r="D54" s="206"/>
      <c r="E54" s="206"/>
      <c r="F54" s="157" t="s">
        <v>509</v>
      </c>
      <c r="G54" s="157"/>
      <c r="H54" s="157"/>
      <c r="I54" s="157" t="s">
        <v>514</v>
      </c>
      <c r="J54" s="157"/>
      <c r="K54" s="157"/>
      <c r="L54" s="157" t="str">
        <f ca="1">IF(OFFSET(SBCPCPLE,0,OT_Offset)="","{SBCPCPLE}",OFFSET(SBCPCPLE,0,OT_Offset))</f>
        <v>None</v>
      </c>
      <c r="M54" s="157"/>
      <c r="N54" s="157"/>
      <c r="O54" s="157"/>
      <c r="Q54" s="113" t="str">
        <f t="shared" ca="1" si="8"/>
        <v>Y</v>
      </c>
      <c r="R54" s="113">
        <v>30</v>
      </c>
      <c r="S54" s="115"/>
      <c r="T54" s="115"/>
      <c r="U54" s="118"/>
      <c r="V54" s="118"/>
      <c r="W54" s="118"/>
      <c r="X54" s="118"/>
      <c r="Y54" s="118"/>
      <c r="Z54" s="120" t="str">
        <f>F54</f>
        <v>$35 copayment/visit</v>
      </c>
      <c r="AA54" s="120" t="str">
        <f>I54</f>
        <v>40% coinsurance</v>
      </c>
      <c r="AB54" s="120" t="str">
        <f ca="1">L54</f>
        <v>None</v>
      </c>
      <c r="AC54" s="119"/>
      <c r="AD54" s="119"/>
      <c r="AE54" s="119"/>
      <c r="AF54" s="121" t="str">
        <f>F54</f>
        <v>$35 copayment/visit</v>
      </c>
    </row>
    <row r="55" spans="1:32" ht="15" customHeight="1" x14ac:dyDescent="0.25">
      <c r="A55" s="185"/>
      <c r="B55" s="185"/>
      <c r="C55" s="158" t="s">
        <v>254</v>
      </c>
      <c r="D55" s="158"/>
      <c r="E55" s="158"/>
      <c r="F55" s="158" t="s">
        <v>510</v>
      </c>
      <c r="G55" s="158"/>
      <c r="H55" s="158"/>
      <c r="I55" s="158" t="s">
        <v>514</v>
      </c>
      <c r="J55" s="158"/>
      <c r="K55" s="158"/>
      <c r="L55" s="158" t="str">
        <f ca="1">IF(OFFSET(SBCSpecLE,0,OT_Offset)="","{SBCSpecLE}",OFFSET(SBCSpecLE,0,OT_Offset))</f>
        <v>None</v>
      </c>
      <c r="M55" s="158"/>
      <c r="N55" s="158" t="str">
        <f ca="1">IF(OFFSET(SBCSpecT3,0,OT_Offset)="","{SBCSpecT3}",OFFSET(SBCSpecT3,0,OT_Offset))</f>
        <v>40% [c~u~]coinsurance[/]</v>
      </c>
      <c r="O55" s="158"/>
      <c r="Q55" s="113" t="str">
        <f t="shared" ca="1" si="8"/>
        <v>Y</v>
      </c>
      <c r="R55" s="113">
        <v>15</v>
      </c>
      <c r="S55" s="115"/>
      <c r="T55" s="115"/>
      <c r="U55" s="118"/>
      <c r="V55" s="118"/>
      <c r="W55" s="118"/>
      <c r="X55" s="118"/>
      <c r="Y55" s="118"/>
      <c r="Z55" s="120" t="str">
        <f t="shared" ref="Z55:Z86" si="9">F55</f>
        <v>$45 copayment/visit</v>
      </c>
      <c r="AA55" s="120" t="str">
        <f t="shared" ref="AA55:AA86" si="10">I55</f>
        <v>40% coinsurance</v>
      </c>
      <c r="AB55" s="120" t="str">
        <f t="shared" ref="AB55:AB86" ca="1" si="11">L55</f>
        <v>None</v>
      </c>
      <c r="AC55" s="119"/>
      <c r="AD55" s="119"/>
      <c r="AE55" s="119"/>
      <c r="AF55" s="121" t="str">
        <f t="shared" ref="AF55:AF86" si="12">F55</f>
        <v>$45 copayment/visit</v>
      </c>
    </row>
    <row r="56" spans="1:32" ht="90.75" customHeight="1" x14ac:dyDescent="0.25">
      <c r="A56" s="185"/>
      <c r="B56" s="185"/>
      <c r="C56" s="157" t="s">
        <v>255</v>
      </c>
      <c r="D56" s="157"/>
      <c r="E56" s="157"/>
      <c r="F56" s="157" t="str">
        <f ca="1">IF(OFFSET(SBCPrevT1,0,OT_Offset)="","{SBCPrevT1}",OFFSET(SBCPrevT1,0,OT_Offset))</f>
        <v>No charge</v>
      </c>
      <c r="G56" s="157"/>
      <c r="H56" s="157"/>
      <c r="I56" s="157" t="s">
        <v>514</v>
      </c>
      <c r="J56" s="157"/>
      <c r="K56" s="157"/>
      <c r="L56" s="157" t="s">
        <v>515</v>
      </c>
      <c r="M56" s="157"/>
      <c r="N56" s="157" t="str">
        <f ca="1">IF(OFFSET(SBCPrevT3,0,OT_Offset)="","{SBCPrevT3}",OFFSET(SBCPrevT3,0,OT_Offset))</f>
        <v>40% [c~u~]coinsurance[/]</v>
      </c>
      <c r="O56" s="157"/>
      <c r="Q56" s="113" t="str">
        <f t="shared" ca="1" si="8"/>
        <v>Y</v>
      </c>
      <c r="R56" s="113">
        <v>30</v>
      </c>
      <c r="S56" s="115"/>
      <c r="T56" s="115"/>
      <c r="U56" s="118"/>
      <c r="V56" s="118"/>
      <c r="W56" s="118"/>
      <c r="X56" s="118"/>
      <c r="Y56" s="118"/>
      <c r="Z56" s="120" t="str">
        <f t="shared" ca="1" si="9"/>
        <v>No charge</v>
      </c>
      <c r="AA56" s="120" t="str">
        <f t="shared" si="10"/>
        <v>40% coinsurance</v>
      </c>
      <c r="AB56" s="120" t="str">
        <f t="shared" si="11"/>
        <v>Preventive Pediatric Immunizations - deductible waived both INN and OONYou may have to pay for services that aren't preventive.  Ask your provider if the services you need are preventive.  Then check what your plan will pay for.</v>
      </c>
      <c r="AC56" s="119"/>
      <c r="AD56" s="119"/>
      <c r="AE56" s="119"/>
      <c r="AF56" s="121" t="str">
        <f t="shared" ca="1" si="12"/>
        <v>No charge</v>
      </c>
    </row>
    <row r="57" spans="1:32" ht="30" customHeight="1" x14ac:dyDescent="0.25">
      <c r="A57" s="185" t="s">
        <v>226</v>
      </c>
      <c r="B57" s="185"/>
      <c r="C57" s="158" t="s">
        <v>256</v>
      </c>
      <c r="D57" s="158"/>
      <c r="E57" s="158"/>
      <c r="F57" s="158" t="str">
        <f ca="1">IF(OFFSET(SBCDiagnosticT1,0,OT_Offset)="","{SBCDiagnosticT1}",OFFSET(SBCDiagnosticT1,0,OT_Offset))</f>
        <v>No charge</v>
      </c>
      <c r="G57" s="158"/>
      <c r="H57" s="158"/>
      <c r="I57" s="158" t="s">
        <v>514</v>
      </c>
      <c r="J57" s="158"/>
      <c r="K57" s="158"/>
      <c r="L57" s="158" t="str">
        <f ca="1">IF(OFFSET(SBCDiagnosticLE,0,OT_Offset)="","{SBCDiagnosticLE}",OFFSET(SBCDiagnosticLE,0,OT_Offset))</f>
        <v>None</v>
      </c>
      <c r="M57" s="158"/>
      <c r="N57" s="158" t="str">
        <f ca="1">IF(OFFSET(SBCDiagnosticT3,0,OT_Offset)="","{SBCDiagnosticT3}",OFFSET(SBCDiagnosticT3,0,OT_Offset))</f>
        <v>40% [c~u~]coinsurance[/]</v>
      </c>
      <c r="O57" s="158"/>
      <c r="Q57" s="113" t="str">
        <f t="shared" ca="1" si="8"/>
        <v>Y</v>
      </c>
      <c r="R57" s="113">
        <v>30</v>
      </c>
      <c r="S57" s="115"/>
      <c r="T57" s="115"/>
      <c r="U57" s="118"/>
      <c r="V57" s="118"/>
      <c r="W57" s="118"/>
      <c r="X57" s="118"/>
      <c r="Y57" s="118"/>
      <c r="Z57" s="120" t="str">
        <f t="shared" ca="1" si="9"/>
        <v>No charge</v>
      </c>
      <c r="AA57" s="120" t="str">
        <f t="shared" si="10"/>
        <v>40% coinsurance</v>
      </c>
      <c r="AB57" s="120" t="str">
        <f t="shared" ca="1" si="11"/>
        <v>None</v>
      </c>
      <c r="AC57" s="119"/>
      <c r="AD57" s="119"/>
      <c r="AE57" s="119"/>
      <c r="AF57" s="121" t="str">
        <f t="shared" ca="1" si="12"/>
        <v>No charge</v>
      </c>
    </row>
    <row r="58" spans="1:32" ht="30.2" customHeight="1" x14ac:dyDescent="0.25">
      <c r="A58" s="185"/>
      <c r="B58" s="185"/>
      <c r="C58" s="157" t="s">
        <v>228</v>
      </c>
      <c r="D58" s="157"/>
      <c r="E58" s="157"/>
      <c r="F58" s="157" t="str">
        <f ca="1">IF(OFFSET(SBCImagingT1,0,OT_Offset)="","{SBCImagingT1}",OFFSET(SBCImagingT1,0,OT_Offset))</f>
        <v>No charge</v>
      </c>
      <c r="G58" s="157"/>
      <c r="H58" s="157"/>
      <c r="I58" s="157" t="s">
        <v>514</v>
      </c>
      <c r="J58" s="157"/>
      <c r="K58" s="157"/>
      <c r="L58" s="157" t="s">
        <v>516</v>
      </c>
      <c r="M58" s="157"/>
      <c r="N58" s="157" t="str">
        <f ca="1">IF(OFFSET(SBCImagingT3,0,OT_Offset)="","{SBCImagingT3}",OFFSET(SBCImagingT3,0,OT_Offset))</f>
        <v>40% [c~u~]coinsurance[/]</v>
      </c>
      <c r="O58" s="157"/>
      <c r="Q58" s="113" t="str">
        <f t="shared" ca="1" si="8"/>
        <v>Y</v>
      </c>
      <c r="R58" s="113">
        <v>15</v>
      </c>
      <c r="S58" s="115"/>
      <c r="T58" s="115"/>
      <c r="U58" s="118"/>
      <c r="V58" s="118"/>
      <c r="W58" s="118"/>
      <c r="X58" s="118"/>
      <c r="Y58" s="118"/>
      <c r="Z58" s="120" t="str">
        <f t="shared" ca="1" si="9"/>
        <v>No charge</v>
      </c>
      <c r="AA58" s="120" t="str">
        <f t="shared" si="10"/>
        <v>40% coinsurance</v>
      </c>
      <c r="AB58" s="120" t="str">
        <f t="shared" si="11"/>
        <v>*See preauthorization schedule attached to your plan document.</v>
      </c>
      <c r="AC58" s="119"/>
      <c r="AD58" s="119"/>
      <c r="AE58" s="119"/>
      <c r="AF58" s="121" t="str">
        <f t="shared" ca="1" si="12"/>
        <v>No charge</v>
      </c>
    </row>
    <row r="59" spans="1:32" ht="72" customHeight="1" x14ac:dyDescent="0.25">
      <c r="A59" s="165" t="s">
        <v>508</v>
      </c>
      <c r="B59" s="166"/>
      <c r="C59" s="158" t="s">
        <v>330</v>
      </c>
      <c r="D59" s="158"/>
      <c r="E59" s="158"/>
      <c r="F59" s="157" t="s">
        <v>535</v>
      </c>
      <c r="G59" s="157"/>
      <c r="H59" s="157"/>
      <c r="I59" s="157" t="s">
        <v>536</v>
      </c>
      <c r="J59" s="157"/>
      <c r="K59" s="157"/>
      <c r="L59" s="158" t="s">
        <v>537</v>
      </c>
      <c r="M59" s="158"/>
      <c r="N59" s="158" t="str">
        <f ca="1">IF(OFFSET(SBCGenericT3,0,OT_Offset)="","{SBCGenericT3}",OFFSET(SBCGenericT3,0,OT_Offset))</f>
        <v>Not covered</v>
      </c>
      <c r="O59" s="158"/>
      <c r="Q59" s="113" t="str">
        <f t="shared" ca="1" si="8"/>
        <v>Y</v>
      </c>
      <c r="R59" s="113">
        <v>35</v>
      </c>
      <c r="S59" s="115"/>
      <c r="T59" s="115"/>
      <c r="U59" s="118"/>
      <c r="V59" s="118"/>
      <c r="W59" s="118"/>
      <c r="X59" s="118"/>
      <c r="Y59" s="118"/>
      <c r="Z59" s="120" t="s">
        <v>528</v>
      </c>
      <c r="AA59" s="120" t="str">
        <f t="shared" si="10"/>
        <v>Phoebe Pharmacy                 90 days supply:         $25</v>
      </c>
      <c r="AB59" s="120" t="str">
        <f t="shared" si="11"/>
        <v xml:space="preserve">Plan pays 100% for generic preventive drugs on the Prime Preventive Medication List. All 90 days supply retail must go through Phoebe Pharmacy only. </v>
      </c>
      <c r="AC59" s="119"/>
      <c r="AD59" s="119"/>
      <c r="AE59" s="119"/>
      <c r="AF59" s="121" t="str">
        <f t="shared" si="12"/>
        <v>Retail or Phoebe Pharmacy     1- 30 days supply:         $10</v>
      </c>
    </row>
    <row r="60" spans="1:32" ht="35.1" customHeight="1" x14ac:dyDescent="0.25">
      <c r="A60" s="167"/>
      <c r="B60" s="168"/>
      <c r="C60" s="157" t="s">
        <v>331</v>
      </c>
      <c r="D60" s="157"/>
      <c r="E60" s="157"/>
      <c r="F60" s="157" t="s">
        <v>539</v>
      </c>
      <c r="G60" s="157"/>
      <c r="H60" s="157"/>
      <c r="I60" s="157" t="s">
        <v>540</v>
      </c>
      <c r="J60" s="157"/>
      <c r="K60" s="157"/>
      <c r="L60" s="159" t="s">
        <v>543</v>
      </c>
      <c r="M60" s="160"/>
      <c r="N60" s="160" t="str">
        <f ca="1">IF(OFFSET(SBCPreferredT3,0,OT_Offset)="","{SBCPreferredT3}",OFFSET(SBCPreferredT3,0,OT_Offset))</f>
        <v>Not covered</v>
      </c>
      <c r="O60" s="161"/>
      <c r="Q60" s="113" t="str">
        <f t="shared" ca="1" si="8"/>
        <v>Y</v>
      </c>
      <c r="R60" s="113">
        <v>35</v>
      </c>
      <c r="S60" s="115"/>
      <c r="T60" s="115"/>
      <c r="U60" s="118"/>
      <c r="V60" s="118"/>
      <c r="W60" s="118"/>
      <c r="X60" s="118"/>
      <c r="Y60" s="118"/>
      <c r="Z60" s="120" t="s">
        <v>528</v>
      </c>
      <c r="AA60" s="120" t="str">
        <f t="shared" si="10"/>
        <v>Phoebe Pharmacy                 90 days supply:         $100</v>
      </c>
      <c r="AB60" s="120" t="str">
        <f t="shared" si="11"/>
        <v xml:space="preserve">Brand medications on the Prime Preventive Medication List will bypass the deductible and pay at the applicable coinsurance.  All 90 days supply retail must go through Phoebe Pharmacy only.  If a generic drug is available and you choose the brand, you will pay the cost of the difference between the generic and brand-name drug, plus the applicable coinsurance. </v>
      </c>
      <c r="AC60" s="119"/>
      <c r="AD60" s="119"/>
      <c r="AE60" s="119"/>
      <c r="AF60" s="121" t="str">
        <f t="shared" si="12"/>
        <v>Retail or Phoebe Pharmacy     1- 30 days supply:         $50</v>
      </c>
    </row>
    <row r="61" spans="1:32" ht="139.5" customHeight="1" x14ac:dyDescent="0.25">
      <c r="A61" s="167"/>
      <c r="B61" s="168"/>
      <c r="C61" s="158" t="s">
        <v>332</v>
      </c>
      <c r="D61" s="158"/>
      <c r="E61" s="158"/>
      <c r="F61" s="157" t="s">
        <v>541</v>
      </c>
      <c r="G61" s="157"/>
      <c r="H61" s="157"/>
      <c r="I61" s="157" t="s">
        <v>542</v>
      </c>
      <c r="J61" s="157"/>
      <c r="K61" s="157"/>
      <c r="L61" s="162"/>
      <c r="M61" s="163"/>
      <c r="N61" s="163"/>
      <c r="O61" s="164"/>
      <c r="Q61" s="113" t="str">
        <f t="shared" ca="1" si="8"/>
        <v>Y</v>
      </c>
      <c r="R61" s="113">
        <v>35</v>
      </c>
      <c r="S61" s="115"/>
      <c r="T61" s="115"/>
      <c r="U61" s="118"/>
      <c r="V61" s="118"/>
      <c r="W61" s="118"/>
      <c r="X61" s="118"/>
      <c r="Y61" s="118"/>
      <c r="Z61" s="120" t="s">
        <v>528</v>
      </c>
      <c r="AA61" s="120" t="str">
        <f t="shared" si="10"/>
        <v>Phoebe Pharmacy                 90 days supply:         $145</v>
      </c>
      <c r="AB61" s="120">
        <f t="shared" si="11"/>
        <v>0</v>
      </c>
      <c r="AC61" s="119"/>
      <c r="AD61" s="119"/>
      <c r="AE61" s="119"/>
      <c r="AF61" s="121" t="str">
        <f t="shared" si="12"/>
        <v>Retail or Phoebe Pharmacy     1- 30 days supply:         $70</v>
      </c>
    </row>
    <row r="62" spans="1:32" ht="48" customHeight="1" x14ac:dyDescent="0.25">
      <c r="A62" s="169"/>
      <c r="B62" s="170"/>
      <c r="C62" s="176" t="s">
        <v>333</v>
      </c>
      <c r="D62" s="157"/>
      <c r="E62" s="157"/>
      <c r="F62" s="157" t="str">
        <f ca="1">IF(OFFSET(SBCImagingT1,0,OT_Offset)="","{SBCImagingT1}",OFFSET(SBCImagingT1,0,OT_Offset))</f>
        <v>No charge</v>
      </c>
      <c r="G62" s="157"/>
      <c r="H62" s="157"/>
      <c r="I62" s="157" t="s">
        <v>538</v>
      </c>
      <c r="J62" s="157"/>
      <c r="K62" s="157"/>
      <c r="L62" s="157" t="s">
        <v>544</v>
      </c>
      <c r="M62" s="157"/>
      <c r="N62" s="157" t="str">
        <f ca="1">IF(OFFSET(SBCSpecialtyT3,0,OT_Offset)="","{SBCSpecialtyT3}",OFFSET(SBCSpecialtyT3,0,OT_Offset))</f>
        <v>No coverage for [c~u~]specialty drug[/]</v>
      </c>
      <c r="O62" s="157"/>
      <c r="Q62" s="113" t="str">
        <f t="shared" ca="1" si="8"/>
        <v>Y</v>
      </c>
      <c r="R62" s="113">
        <v>35</v>
      </c>
      <c r="S62" s="115"/>
      <c r="T62" s="115"/>
      <c r="U62" s="118"/>
      <c r="V62" s="118"/>
      <c r="W62" s="118"/>
      <c r="X62" s="118"/>
      <c r="Y62" s="118"/>
      <c r="Z62" s="120" t="s">
        <v>528</v>
      </c>
      <c r="AA62" s="120" t="str">
        <f t="shared" si="10"/>
        <v>NA</v>
      </c>
      <c r="AB62" s="120" t="str">
        <f t="shared" si="11"/>
        <v>For specialty medications please contact Optimed Health Partners contact center at:   877.884.0998.</v>
      </c>
      <c r="AC62" s="119"/>
      <c r="AD62" s="119"/>
      <c r="AE62" s="119"/>
      <c r="AF62" s="121" t="str">
        <f t="shared" ca="1" si="12"/>
        <v>No charge</v>
      </c>
    </row>
    <row r="63" spans="1:32" ht="30" customHeight="1" x14ac:dyDescent="0.25">
      <c r="A63" s="165" t="s">
        <v>358</v>
      </c>
      <c r="B63" s="166"/>
      <c r="C63" s="158" t="s">
        <v>229</v>
      </c>
      <c r="D63" s="158"/>
      <c r="E63" s="158"/>
      <c r="F63" s="158" t="str">
        <f ca="1">IF(OFFSET(SBCFacilityFeeT1,0,OT_Offset)="","{SBCFacilityFeeT1}",OFFSET(SBCFacilityFeeT1,0,OT_Offset))</f>
        <v>No charge</v>
      </c>
      <c r="G63" s="158"/>
      <c r="H63" s="158"/>
      <c r="I63" s="158" t="s">
        <v>514</v>
      </c>
      <c r="J63" s="158"/>
      <c r="K63" s="158"/>
      <c r="L63" s="158" t="s">
        <v>517</v>
      </c>
      <c r="M63" s="158"/>
      <c r="N63" s="158" t="str">
        <f ca="1">IF(OFFSET(SBCFacilityFeeT3,0,OT_Offset)="","{SBCFacilityFeeT3}",OFFSET(SBCFacilityFeeT3,0,OT_Offset))</f>
        <v>40% [c~u~]coinsurance[/]</v>
      </c>
      <c r="O63" s="158"/>
      <c r="Q63" s="113" t="str">
        <f t="shared" ca="1" si="8"/>
        <v>Y</v>
      </c>
      <c r="R63" s="113">
        <v>30</v>
      </c>
      <c r="S63" s="115"/>
      <c r="T63" s="115"/>
      <c r="U63" s="118"/>
      <c r="V63" s="118"/>
      <c r="W63" s="118"/>
      <c r="X63" s="118"/>
      <c r="Y63" s="118"/>
      <c r="Z63" s="120" t="str">
        <f t="shared" ca="1" si="9"/>
        <v>No charge</v>
      </c>
      <c r="AA63" s="120" t="str">
        <f t="shared" si="10"/>
        <v>40% coinsurance</v>
      </c>
      <c r="AB63" s="120" t="str">
        <f t="shared" si="11"/>
        <v>Services at out-of-network ambulatory surgical facilities 40%  coinsurance.</v>
      </c>
      <c r="AC63" s="119"/>
      <c r="AD63" s="119"/>
      <c r="AE63" s="119"/>
      <c r="AF63" s="121" t="str">
        <f t="shared" ca="1" si="12"/>
        <v>No charge</v>
      </c>
    </row>
    <row r="64" spans="1:32" ht="30.2" customHeight="1" x14ac:dyDescent="0.25">
      <c r="A64" s="169"/>
      <c r="B64" s="170"/>
      <c r="C64" s="157" t="s">
        <v>230</v>
      </c>
      <c r="D64" s="157"/>
      <c r="E64" s="157"/>
      <c r="F64" s="157" t="str">
        <f ca="1">IF(OFFSET(SBCPhysicianFeeT1,0,OT_Offset)="","{SBCPhysicianFeeT1}",OFFSET(SBCPhysicianFeeT1,0,OT_Offset))</f>
        <v>No charge</v>
      </c>
      <c r="G64" s="157"/>
      <c r="H64" s="157"/>
      <c r="I64" s="157" t="s">
        <v>514</v>
      </c>
      <c r="J64" s="157"/>
      <c r="K64" s="157"/>
      <c r="L64" s="157" t="s">
        <v>516</v>
      </c>
      <c r="M64" s="157"/>
      <c r="N64" s="157" t="str">
        <f ca="1">IF(OFFSET(SBCPhysicianFeeT3,0,OT_Offset)="","{SBCPhysicianFeeT3}",OFFSET(SBCPhysicianFeeT3,0,OT_Offset))</f>
        <v>40% [c~u~]coinsurance[/]</v>
      </c>
      <c r="O64" s="157"/>
      <c r="Q64" s="113" t="str">
        <f t="shared" ca="1" si="8"/>
        <v>Y</v>
      </c>
      <c r="R64" s="113">
        <v>15</v>
      </c>
      <c r="S64" s="115"/>
      <c r="T64" s="115"/>
      <c r="U64" s="118"/>
      <c r="V64" s="118"/>
      <c r="W64" s="118"/>
      <c r="X64" s="118"/>
      <c r="Y64" s="118"/>
      <c r="Z64" s="120" t="str">
        <f t="shared" ca="1" si="9"/>
        <v>No charge</v>
      </c>
      <c r="AA64" s="120" t="str">
        <f t="shared" si="10"/>
        <v>40% coinsurance</v>
      </c>
      <c r="AB64" s="120" t="str">
        <f t="shared" si="11"/>
        <v>*See preauthorization schedule attached to your plan document.</v>
      </c>
      <c r="AC64" s="119"/>
      <c r="AD64" s="119"/>
      <c r="AE64" s="119"/>
      <c r="AF64" s="121" t="str">
        <f t="shared" ca="1" si="12"/>
        <v>No charge</v>
      </c>
    </row>
    <row r="65" spans="1:32" ht="120" customHeight="1" x14ac:dyDescent="0.25">
      <c r="A65" s="138" t="s">
        <v>533</v>
      </c>
      <c r="B65" s="138"/>
      <c r="C65" s="138"/>
      <c r="D65" s="138"/>
      <c r="E65" s="138"/>
      <c r="F65" s="138"/>
      <c r="G65" s="138"/>
      <c r="H65" s="138"/>
      <c r="I65" s="138"/>
      <c r="J65" s="138"/>
      <c r="K65" s="138"/>
      <c r="L65" s="138"/>
      <c r="M65" s="138"/>
      <c r="N65" s="138"/>
      <c r="O65" s="138"/>
      <c r="Q65" s="113"/>
      <c r="R65" s="113"/>
      <c r="S65" s="115"/>
      <c r="T65" s="115"/>
      <c r="U65" s="118"/>
      <c r="V65" s="118"/>
      <c r="W65" s="118"/>
      <c r="X65" s="118"/>
      <c r="Y65" s="118"/>
      <c r="Z65" s="120"/>
      <c r="AA65" s="120"/>
      <c r="AB65" s="120"/>
      <c r="AC65" s="119"/>
      <c r="AD65" s="119"/>
      <c r="AE65" s="119"/>
      <c r="AF65" s="121"/>
    </row>
    <row r="66" spans="1:32" ht="16.5" x14ac:dyDescent="0.25">
      <c r="A66" s="139" t="s">
        <v>250</v>
      </c>
      <c r="B66" s="139"/>
      <c r="C66" s="140" t="s">
        <v>251</v>
      </c>
      <c r="D66" s="140"/>
      <c r="E66" s="140"/>
      <c r="F66" s="140" t="s">
        <v>253</v>
      </c>
      <c r="G66" s="140"/>
      <c r="H66" s="140"/>
      <c r="I66" s="140"/>
      <c r="J66" s="140"/>
      <c r="K66" s="140"/>
      <c r="L66" s="139" t="s">
        <v>252</v>
      </c>
      <c r="M66" s="139"/>
      <c r="N66" s="139"/>
      <c r="O66" s="139"/>
      <c r="Q66" s="113" t="str">
        <f ca="1">IF(OFFSET(TierCount,0,OT_Offset)=3,"N","Y")</f>
        <v>Y</v>
      </c>
      <c r="R66" s="113"/>
      <c r="S66" s="115"/>
      <c r="T66" s="115"/>
      <c r="U66" s="118"/>
      <c r="V66" s="118"/>
      <c r="W66" s="118"/>
      <c r="X66" s="118"/>
      <c r="Y66" s="118"/>
      <c r="Z66" s="118"/>
      <c r="AA66" s="118"/>
      <c r="AB66" s="118"/>
      <c r="AC66" s="119"/>
      <c r="AD66" s="119"/>
      <c r="AE66" s="119"/>
      <c r="AF66" s="121"/>
    </row>
    <row r="67" spans="1:32" ht="30" customHeight="1" x14ac:dyDescent="0.25">
      <c r="A67" s="139"/>
      <c r="B67" s="139"/>
      <c r="C67" s="140"/>
      <c r="D67" s="140"/>
      <c r="E67" s="140"/>
      <c r="F67" s="139" t="s">
        <v>523</v>
      </c>
      <c r="G67" s="139"/>
      <c r="H67" s="139"/>
      <c r="I67" s="139" t="s">
        <v>524</v>
      </c>
      <c r="J67" s="139"/>
      <c r="K67" s="139"/>
      <c r="L67" s="139"/>
      <c r="M67" s="139"/>
      <c r="N67" s="139"/>
      <c r="O67" s="139"/>
      <c r="Q67" s="113" t="str">
        <f t="shared" ca="1" si="8"/>
        <v>Y</v>
      </c>
      <c r="R67" s="113">
        <v>30</v>
      </c>
      <c r="S67" s="115"/>
      <c r="T67" s="115"/>
      <c r="U67" s="118"/>
      <c r="V67" s="118"/>
      <c r="W67" s="118"/>
      <c r="X67" s="118"/>
      <c r="Y67" s="118"/>
      <c r="Z67" s="116" t="str">
        <f>F67</f>
        <v>In-network Provider 
(You will pay the least)</v>
      </c>
      <c r="AA67" s="116" t="str">
        <f>I67</f>
        <v>Out-of-network Provider 
(You will pay the most)</v>
      </c>
      <c r="AB67" s="118"/>
      <c r="AC67" s="119"/>
      <c r="AD67" s="119"/>
      <c r="AE67" s="119"/>
      <c r="AF67" s="121"/>
    </row>
    <row r="68" spans="1:32" ht="30.2" customHeight="1" x14ac:dyDescent="0.25">
      <c r="A68" s="167" t="s">
        <v>359</v>
      </c>
      <c r="B68" s="199"/>
      <c r="C68" s="200" t="s">
        <v>231</v>
      </c>
      <c r="D68" s="201"/>
      <c r="E68" s="201"/>
      <c r="F68" s="201" t="s">
        <v>511</v>
      </c>
      <c r="G68" s="201"/>
      <c r="H68" s="201"/>
      <c r="I68" s="201" t="s">
        <v>511</v>
      </c>
      <c r="J68" s="201"/>
      <c r="K68" s="201"/>
      <c r="L68" s="200" t="s">
        <v>518</v>
      </c>
      <c r="M68" s="201"/>
      <c r="N68" s="201" t="str">
        <f ca="1">IF(OFFSET(SBCERSvcT3,0,OT_Offset)="","{SBCERSvcT3}",OFFSET(SBCERSvcT3,0,OT_Offset))</f>
        <v>$200 [c~u~]copayment[/]/service</v>
      </c>
      <c r="O68" s="201"/>
      <c r="Q68" s="113" t="str">
        <f t="shared" ca="1" si="8"/>
        <v>Y</v>
      </c>
      <c r="R68" s="113">
        <v>15</v>
      </c>
      <c r="S68" s="115"/>
      <c r="T68" s="115"/>
      <c r="U68" s="118"/>
      <c r="V68" s="118"/>
      <c r="W68" s="118"/>
      <c r="X68" s="118"/>
      <c r="Y68" s="118"/>
      <c r="Z68" s="120" t="str">
        <f t="shared" si="9"/>
        <v>$200 copayment/service</v>
      </c>
      <c r="AA68" s="120" t="str">
        <f t="shared" si="10"/>
        <v>$200 copayment/service</v>
      </c>
      <c r="AB68" s="120" t="str">
        <f t="shared" si="11"/>
        <v>Deductible does not apply.  Copayment waived if admitted inpatient.</v>
      </c>
      <c r="AC68" s="119"/>
      <c r="AD68" s="119"/>
      <c r="AE68" s="119"/>
      <c r="AF68" s="121" t="str">
        <f t="shared" si="12"/>
        <v>$200 copayment/service</v>
      </c>
    </row>
    <row r="69" spans="1:32" ht="45.4" customHeight="1" x14ac:dyDescent="0.25">
      <c r="A69" s="167"/>
      <c r="B69" s="168"/>
      <c r="C69" s="202" t="s">
        <v>232</v>
      </c>
      <c r="D69" s="203"/>
      <c r="E69" s="203"/>
      <c r="F69" s="203" t="str">
        <f ca="1">IF(OFFSET(SBCEmAmbT1,0,OT_Offset)="","{SBCEmAmbT1}",OFFSET(SBCEmAmbT1,0,OT_Offset))</f>
        <v>No charge</v>
      </c>
      <c r="G69" s="203"/>
      <c r="H69" s="203"/>
      <c r="I69" s="203" t="str">
        <f ca="1">IF(OFFSET(SBCEmAmbT3,0,OT_Offset)="","{SBCEmAmbT3}",OFFSET(SBCEmAmbT3,0,OT_Offset))</f>
        <v>No charge</v>
      </c>
      <c r="J69" s="203"/>
      <c r="K69" s="203"/>
      <c r="L69" s="203" t="s">
        <v>519</v>
      </c>
      <c r="M69" s="203"/>
      <c r="N69" s="203" t="str">
        <f ca="1">IF(OFFSET(SBCEmAmbT3,0,OT_Offset)="","{SBCEmAmbT3}",OFFSET(SBCEmAmbT3,0,OT_Offset))</f>
        <v>No charge</v>
      </c>
      <c r="O69" s="203"/>
      <c r="Q69" s="113" t="str">
        <f t="shared" ca="1" si="8"/>
        <v>Y</v>
      </c>
      <c r="R69" s="113">
        <v>30</v>
      </c>
      <c r="S69" s="115"/>
      <c r="T69" s="115"/>
      <c r="U69" s="118"/>
      <c r="V69" s="118"/>
      <c r="W69" s="118"/>
      <c r="X69" s="118"/>
      <c r="Y69" s="118"/>
      <c r="Z69" s="120" t="str">
        <f t="shared" ca="1" si="9"/>
        <v>No charge</v>
      </c>
      <c r="AA69" s="120" t="str">
        <f t="shared" ca="1" si="10"/>
        <v>No charge</v>
      </c>
      <c r="AB69" s="120" t="str">
        <f t="shared" si="11"/>
        <v>Emergency Ambulance covered at 100% after in-network deductible for both INN and OON</v>
      </c>
      <c r="AC69" s="119"/>
      <c r="AD69" s="119"/>
      <c r="AE69" s="119"/>
      <c r="AF69" s="121" t="str">
        <f t="shared" ca="1" si="12"/>
        <v>No charge</v>
      </c>
    </row>
    <row r="70" spans="1:32" ht="30.2" customHeight="1" x14ac:dyDescent="0.25">
      <c r="A70" s="169"/>
      <c r="B70" s="170"/>
      <c r="C70" s="178" t="s">
        <v>233</v>
      </c>
      <c r="D70" s="158"/>
      <c r="E70" s="158"/>
      <c r="F70" s="158" t="s">
        <v>512</v>
      </c>
      <c r="G70" s="158"/>
      <c r="H70" s="158"/>
      <c r="I70" s="158" t="s">
        <v>514</v>
      </c>
      <c r="J70" s="158"/>
      <c r="K70" s="158"/>
      <c r="L70" s="178" t="s">
        <v>520</v>
      </c>
      <c r="M70" s="158"/>
      <c r="N70" s="158" t="str">
        <f ca="1">IF(OFFSET(SBCUrgCareT3,0,OT_Offset)="","{SBCUrgCareT3}",OFFSET(SBCUrgCareT3,0,OT_Offset))</f>
        <v>40% [c~u~]coinsurance[/]</v>
      </c>
      <c r="O70" s="158"/>
      <c r="Q70" s="113" t="str">
        <f t="shared" ca="1" si="8"/>
        <v>Y</v>
      </c>
      <c r="R70" s="113">
        <v>15</v>
      </c>
      <c r="S70" s="115"/>
      <c r="T70" s="115"/>
      <c r="U70" s="118"/>
      <c r="V70" s="118"/>
      <c r="W70" s="118"/>
      <c r="X70" s="118"/>
      <c r="Y70" s="118"/>
      <c r="Z70" s="120" t="str">
        <f t="shared" si="9"/>
        <v>$40 copayment/service</v>
      </c>
      <c r="AA70" s="120" t="str">
        <f t="shared" si="10"/>
        <v>40% coinsurance</v>
      </c>
      <c r="AB70" s="120" t="str">
        <f t="shared" si="11"/>
        <v>Deductible does not apply for services at in-network providers.</v>
      </c>
      <c r="AC70" s="119"/>
      <c r="AD70" s="119"/>
      <c r="AE70" s="119"/>
      <c r="AF70" s="121" t="str">
        <f t="shared" si="12"/>
        <v>$40 copayment/service</v>
      </c>
    </row>
    <row r="71" spans="1:32" ht="30.2" customHeight="1" x14ac:dyDescent="0.25">
      <c r="A71" s="165" t="s">
        <v>360</v>
      </c>
      <c r="B71" s="166"/>
      <c r="C71" s="157" t="s">
        <v>234</v>
      </c>
      <c r="D71" s="157"/>
      <c r="E71" s="157"/>
      <c r="F71" s="157" t="str">
        <f ca="1">IF(OFFSET(SBCIPCopayT1,0,OT_Offset)="","{SBCIPCopayT1}",OFFSET(SBCIPCopayT1,0,OT_Offset))</f>
        <v>No charge</v>
      </c>
      <c r="G71" s="157"/>
      <c r="H71" s="157"/>
      <c r="I71" s="157" t="s">
        <v>514</v>
      </c>
      <c r="J71" s="157"/>
      <c r="K71" s="157"/>
      <c r="L71" s="157" t="s">
        <v>516</v>
      </c>
      <c r="M71" s="157"/>
      <c r="N71" s="157" t="str">
        <f ca="1">IF(OFFSET(SBCIPCopayT3,0,OT_Offset)="","{SBCIPCopayT3}",OFFSET(SBCIPCopayT3,0,OT_Offset))</f>
        <v>40% [c~u~]coinsurance[/]</v>
      </c>
      <c r="O71" s="157"/>
      <c r="Q71" s="113" t="str">
        <f t="shared" ca="1" si="8"/>
        <v>Y</v>
      </c>
      <c r="R71" s="113">
        <v>15</v>
      </c>
      <c r="S71" s="115"/>
      <c r="T71" s="115"/>
      <c r="U71" s="118"/>
      <c r="V71" s="118"/>
      <c r="W71" s="118"/>
      <c r="X71" s="118"/>
      <c r="Y71" s="118"/>
      <c r="Z71" s="120" t="str">
        <f t="shared" ca="1" si="9"/>
        <v>No charge</v>
      </c>
      <c r="AA71" s="120" t="str">
        <f t="shared" si="10"/>
        <v>40% coinsurance</v>
      </c>
      <c r="AB71" s="120" t="str">
        <f t="shared" si="11"/>
        <v>*See preauthorization schedule attached to your plan document.</v>
      </c>
      <c r="AC71" s="119"/>
      <c r="AD71" s="119"/>
      <c r="AE71" s="119"/>
      <c r="AF71" s="121" t="str">
        <f t="shared" ca="1" si="12"/>
        <v>No charge</v>
      </c>
    </row>
    <row r="72" spans="1:32" ht="15" customHeight="1" x14ac:dyDescent="0.25">
      <c r="A72" s="169"/>
      <c r="B72" s="170"/>
      <c r="C72" s="158" t="s">
        <v>230</v>
      </c>
      <c r="D72" s="158"/>
      <c r="E72" s="158"/>
      <c r="F72" s="158" t="str">
        <f ca="1">IF(OFFSET(SBCIPPhysFeeT1,0,OT_Offset)="","{SBCIPPhysFeeT1}",OFFSET(SBCIPPhysFeeT1,0,OT_Offset))</f>
        <v>No charge</v>
      </c>
      <c r="G72" s="158"/>
      <c r="H72" s="158"/>
      <c r="I72" s="158" t="s">
        <v>514</v>
      </c>
      <c r="J72" s="158"/>
      <c r="K72" s="158"/>
      <c r="L72" s="158" t="str">
        <f ca="1">IF(OFFSET(SBCIPPhysFeeLE,0,OT_Offset)="","{SBCIPPhysFeeLE}",OFFSET(SBCIPPhysFeeLE,0,OT_Offset))</f>
        <v>None</v>
      </c>
      <c r="M72" s="158"/>
      <c r="N72" s="158"/>
      <c r="O72" s="158"/>
      <c r="Q72" s="113" t="str">
        <f t="shared" ca="1" si="8"/>
        <v>Y</v>
      </c>
      <c r="R72" s="113">
        <v>15</v>
      </c>
      <c r="S72" s="115"/>
      <c r="T72" s="115"/>
      <c r="U72" s="118"/>
      <c r="V72" s="118"/>
      <c r="W72" s="118"/>
      <c r="X72" s="118"/>
      <c r="Y72" s="118"/>
      <c r="Z72" s="120" t="str">
        <f t="shared" ca="1" si="9"/>
        <v>No charge</v>
      </c>
      <c r="AA72" s="120" t="str">
        <f t="shared" si="10"/>
        <v>40% coinsurance</v>
      </c>
      <c r="AB72" s="120" t="str">
        <f t="shared" ca="1" si="11"/>
        <v>None</v>
      </c>
      <c r="AC72" s="119"/>
      <c r="AD72" s="119"/>
      <c r="AE72" s="119"/>
      <c r="AF72" s="121" t="str">
        <f t="shared" ca="1" si="12"/>
        <v>No charge</v>
      </c>
    </row>
    <row r="73" spans="1:32" ht="39.950000000000003" customHeight="1" x14ac:dyDescent="0.25">
      <c r="A73" s="165" t="s">
        <v>361</v>
      </c>
      <c r="B73" s="166"/>
      <c r="C73" s="197" t="s">
        <v>235</v>
      </c>
      <c r="D73" s="157"/>
      <c r="E73" s="157"/>
      <c r="F73" s="157" t="s">
        <v>513</v>
      </c>
      <c r="G73" s="157"/>
      <c r="H73" s="157"/>
      <c r="I73" s="157" t="s">
        <v>514</v>
      </c>
      <c r="J73" s="157"/>
      <c r="K73" s="157"/>
      <c r="L73" s="157" t="str">
        <f ca="1">IF(OFFSET(SBCMHOPLE,0,OT_Offset)="","{SBCMHOPLE}",OFFSET(SBCMHOPLE,0,OT_Offset))</f>
        <v>None</v>
      </c>
      <c r="M73" s="157"/>
      <c r="N73" s="157" t="str">
        <f ca="1">IF(OFFSET(SBCMHOPT1,0,OT_Offset)="","{SBCMHOPT1}",OFFSET(SBCMHOPT1,0,OT_Offset))</f>
        <v>$30 [c~u~]copayment[/]/visit</v>
      </c>
      <c r="O73" s="157"/>
      <c r="Q73" s="113" t="str">
        <f t="shared" ca="1" si="8"/>
        <v>Y</v>
      </c>
      <c r="R73" s="113">
        <v>40</v>
      </c>
      <c r="S73" s="115"/>
      <c r="T73" s="115"/>
      <c r="U73" s="118"/>
      <c r="V73" s="118"/>
      <c r="W73" s="118"/>
      <c r="X73" s="118"/>
      <c r="Y73" s="118"/>
      <c r="Z73" s="120" t="str">
        <f t="shared" si="9"/>
        <v>$30 copayment/visit</v>
      </c>
      <c r="AA73" s="120" t="str">
        <f t="shared" si="10"/>
        <v>40% coinsurance</v>
      </c>
      <c r="AB73" s="120" t="str">
        <f t="shared" ca="1" si="11"/>
        <v>None</v>
      </c>
      <c r="AC73" s="119"/>
      <c r="AD73" s="119"/>
      <c r="AE73" s="119"/>
      <c r="AF73" s="121" t="str">
        <f t="shared" si="12"/>
        <v>$30 copayment/visit</v>
      </c>
    </row>
    <row r="74" spans="1:32" ht="39.950000000000003" customHeight="1" x14ac:dyDescent="0.25">
      <c r="A74" s="169"/>
      <c r="B74" s="170"/>
      <c r="C74" s="198" t="s">
        <v>236</v>
      </c>
      <c r="D74" s="158"/>
      <c r="E74" s="158"/>
      <c r="F74" s="158" t="str">
        <f ca="1">IF(OFFSET(SBCMHIPT1,0,OT_Offset)="","{SBCMHIPT1}",OFFSET(SBCMHIPT1,0,OT_Offset))</f>
        <v>No charge</v>
      </c>
      <c r="G74" s="158"/>
      <c r="H74" s="158"/>
      <c r="I74" s="158" t="s">
        <v>514</v>
      </c>
      <c r="J74" s="158"/>
      <c r="K74" s="158"/>
      <c r="L74" s="158" t="str">
        <f ca="1">IF(OFFSET(SBCMHIPLE,0,OT_Offset)="","{SBCMHIPLE}",OFFSET(SBCMHIPLE,0,OT_Offset))</f>
        <v>None</v>
      </c>
      <c r="M74" s="158"/>
      <c r="N74" s="158" t="str">
        <f ca="1">IF(OFFSET(SBCMHIPT1,0,OT_Offset)="","{SBCMHIPT1}",OFFSET(SBCMHIPT1,0,OT_Offset))</f>
        <v>No charge</v>
      </c>
      <c r="O74" s="158"/>
      <c r="Q74" s="113" t="str">
        <f t="shared" ca="1" si="8"/>
        <v>Y</v>
      </c>
      <c r="R74" s="113">
        <v>40</v>
      </c>
      <c r="S74" s="115"/>
      <c r="T74" s="115"/>
      <c r="U74" s="118"/>
      <c r="V74" s="118"/>
      <c r="W74" s="118"/>
      <c r="X74" s="118"/>
      <c r="Y74" s="118"/>
      <c r="Z74" s="120" t="str">
        <f t="shared" ca="1" si="9"/>
        <v>No charge</v>
      </c>
      <c r="AA74" s="120" t="str">
        <f t="shared" si="10"/>
        <v>40% coinsurance</v>
      </c>
      <c r="AB74" s="120" t="str">
        <f t="shared" ca="1" si="11"/>
        <v>None</v>
      </c>
      <c r="AC74" s="119"/>
      <c r="AD74" s="119"/>
      <c r="AE74" s="119"/>
      <c r="AF74" s="121" t="str">
        <f t="shared" ca="1" si="12"/>
        <v>No charge</v>
      </c>
    </row>
    <row r="75" spans="1:32" ht="15" customHeight="1" x14ac:dyDescent="0.25">
      <c r="A75" s="184" t="s">
        <v>237</v>
      </c>
      <c r="B75" s="184"/>
      <c r="C75" s="157" t="s">
        <v>238</v>
      </c>
      <c r="D75" s="157"/>
      <c r="E75" s="157"/>
      <c r="F75" s="179" t="s">
        <v>510</v>
      </c>
      <c r="G75" s="179"/>
      <c r="H75" s="179"/>
      <c r="I75" s="179" t="s">
        <v>514</v>
      </c>
      <c r="J75" s="179"/>
      <c r="K75" s="179"/>
      <c r="L75" s="188" t="s">
        <v>521</v>
      </c>
      <c r="M75" s="189"/>
      <c r="N75" s="189"/>
      <c r="O75" s="190"/>
      <c r="Q75" s="113" t="str">
        <f t="shared" ca="1" si="8"/>
        <v>Y</v>
      </c>
      <c r="R75" s="113">
        <v>15</v>
      </c>
      <c r="S75" s="115"/>
      <c r="T75" s="115"/>
      <c r="U75" s="118"/>
      <c r="V75" s="118"/>
      <c r="W75" s="118"/>
      <c r="X75" s="118"/>
      <c r="Y75" s="118"/>
      <c r="Z75" s="120" t="str">
        <f t="shared" si="9"/>
        <v>$45 copayment/visit</v>
      </c>
      <c r="AA75" s="120" t="str">
        <f t="shared" si="10"/>
        <v>40% coinsurance</v>
      </c>
      <c r="AB75" s="120" t="s">
        <v>530</v>
      </c>
      <c r="AC75" s="119"/>
      <c r="AD75" s="119"/>
      <c r="AE75" s="119"/>
      <c r="AF75" s="121" t="str">
        <f t="shared" si="12"/>
        <v>$45 copayment/visit</v>
      </c>
    </row>
    <row r="76" spans="1:32" ht="30" customHeight="1" x14ac:dyDescent="0.25">
      <c r="A76" s="185"/>
      <c r="B76" s="185"/>
      <c r="C76" s="158" t="s">
        <v>239</v>
      </c>
      <c r="D76" s="158"/>
      <c r="E76" s="158"/>
      <c r="F76" s="187" t="str">
        <f ca="1">IF(OFFSET(SBCMatPrePostT1,0,OT_Offset)="","{SBCMatPrePostT1}",OFFSET(SBCMatPrePostT1,0,OT_Offset))</f>
        <v>No charge</v>
      </c>
      <c r="G76" s="187"/>
      <c r="H76" s="187"/>
      <c r="I76" s="187" t="s">
        <v>514</v>
      </c>
      <c r="J76" s="187"/>
      <c r="K76" s="187"/>
      <c r="L76" s="191"/>
      <c r="M76" s="192"/>
      <c r="N76" s="192"/>
      <c r="O76" s="193"/>
      <c r="Q76" s="113" t="str">
        <f t="shared" ca="1" si="8"/>
        <v>Y</v>
      </c>
      <c r="R76" s="113">
        <v>30</v>
      </c>
      <c r="S76" s="115"/>
      <c r="T76" s="115"/>
      <c r="U76" s="118"/>
      <c r="V76" s="118"/>
      <c r="W76" s="118"/>
      <c r="X76" s="118"/>
      <c r="Y76" s="118"/>
      <c r="Z76" s="120" t="str">
        <f t="shared" ca="1" si="9"/>
        <v>No charge</v>
      </c>
      <c r="AA76" s="120" t="str">
        <f t="shared" si="10"/>
        <v>40% coinsurance</v>
      </c>
      <c r="AB76" s="120">
        <f t="shared" si="11"/>
        <v>0</v>
      </c>
      <c r="AC76" s="119"/>
      <c r="AD76" s="119"/>
      <c r="AE76" s="119"/>
      <c r="AF76" s="121" t="str">
        <f t="shared" ca="1" si="12"/>
        <v>No charge</v>
      </c>
    </row>
    <row r="77" spans="1:32" ht="15" customHeight="1" x14ac:dyDescent="0.25">
      <c r="A77" s="186"/>
      <c r="B77" s="186"/>
      <c r="C77" s="157" t="s">
        <v>240</v>
      </c>
      <c r="D77" s="157"/>
      <c r="E77" s="157"/>
      <c r="F77" s="179" t="str">
        <f ca="1">IF(OFFSET(SBCMatDelT1,0,OT_Offset)="","{SBCMatDelT1}",OFFSET(SBCMatDelT1,0,OT_Offset))</f>
        <v>No charge</v>
      </c>
      <c r="G77" s="179"/>
      <c r="H77" s="179"/>
      <c r="I77" s="179" t="s">
        <v>514</v>
      </c>
      <c r="J77" s="179"/>
      <c r="K77" s="179"/>
      <c r="L77" s="194"/>
      <c r="M77" s="195"/>
      <c r="N77" s="195"/>
      <c r="O77" s="196"/>
      <c r="Q77" s="113" t="str">
        <f t="shared" ca="1" si="8"/>
        <v>Y</v>
      </c>
      <c r="R77" s="113">
        <v>15</v>
      </c>
      <c r="S77" s="115"/>
      <c r="T77" s="115"/>
      <c r="U77" s="118"/>
      <c r="V77" s="118"/>
      <c r="W77" s="118"/>
      <c r="X77" s="118"/>
      <c r="Y77" s="118"/>
      <c r="Z77" s="120" t="str">
        <f t="shared" ca="1" si="9"/>
        <v>No charge</v>
      </c>
      <c r="AA77" s="120" t="str">
        <f t="shared" si="10"/>
        <v>40% coinsurance</v>
      </c>
      <c r="AB77" s="120">
        <f t="shared" si="11"/>
        <v>0</v>
      </c>
      <c r="AC77" s="119"/>
      <c r="AD77" s="119"/>
      <c r="AE77" s="119"/>
      <c r="AF77" s="121" t="str">
        <f t="shared" ca="1" si="12"/>
        <v>No charge</v>
      </c>
    </row>
    <row r="78" spans="1:32" ht="45.4" customHeight="1" x14ac:dyDescent="0.25">
      <c r="A78" s="180" t="s">
        <v>363</v>
      </c>
      <c r="B78" s="181"/>
      <c r="C78" s="177" t="s">
        <v>241</v>
      </c>
      <c r="D78" s="178"/>
      <c r="E78" s="178"/>
      <c r="F78" s="158" t="str">
        <f ca="1">IF(OFFSET(SBCHomeHealthT1,0,OT_Offset)="","{SBCHomeHealthT1}",OFFSET(SBCHomeHealthT1,0,OT_Offset))</f>
        <v>No charge</v>
      </c>
      <c r="G78" s="158"/>
      <c r="H78" s="158"/>
      <c r="I78" s="158" t="s">
        <v>514</v>
      </c>
      <c r="J78" s="158"/>
      <c r="K78" s="158"/>
      <c r="L78" s="158" t="s">
        <v>522</v>
      </c>
      <c r="M78" s="158"/>
      <c r="N78" s="158" t="str">
        <f ca="1">IF(OFFSET(SBCHomeHealthT1,0,OT_Offset)="","{SBCHomeHealthT1}",OFFSET(SBCHomeHealthT1,0,OT_Offset))</f>
        <v>No charge</v>
      </c>
      <c r="O78" s="158"/>
      <c r="Q78" s="113" t="str">
        <f t="shared" ca="1" si="8"/>
        <v>Y</v>
      </c>
      <c r="R78" s="113">
        <v>15</v>
      </c>
      <c r="S78" s="115"/>
      <c r="T78" s="115"/>
      <c r="U78" s="118"/>
      <c r="V78" s="118"/>
      <c r="W78" s="118"/>
      <c r="X78" s="118"/>
      <c r="Y78" s="118"/>
      <c r="Z78" s="120" t="str">
        <f t="shared" ca="1" si="9"/>
        <v>No charge</v>
      </c>
      <c r="AA78" s="120" t="str">
        <f t="shared" si="10"/>
        <v>40% coinsurance</v>
      </c>
      <c r="AB78" s="120" t="str">
        <f t="shared" si="11"/>
        <v>90 visit limit per benefit period.  *See preauthorization schedule attached to your plan document.</v>
      </c>
      <c r="AC78" s="119"/>
      <c r="AD78" s="119"/>
      <c r="AE78" s="119"/>
      <c r="AF78" s="121" t="str">
        <f t="shared" ca="1" si="12"/>
        <v>No charge</v>
      </c>
    </row>
    <row r="79" spans="1:32" ht="15" customHeight="1" x14ac:dyDescent="0.25">
      <c r="A79" s="182"/>
      <c r="B79" s="183"/>
      <c r="C79" s="175" t="s">
        <v>242</v>
      </c>
      <c r="D79" s="176"/>
      <c r="E79" s="176"/>
      <c r="F79" s="157" t="s">
        <v>510</v>
      </c>
      <c r="G79" s="157"/>
      <c r="H79" s="157"/>
      <c r="I79" s="157" t="s">
        <v>514</v>
      </c>
      <c r="J79" s="157"/>
      <c r="K79" s="157"/>
      <c r="L79" s="159" t="str">
        <f ca="1">IF(OFFSET(SBCRehabLE,0,OT_Offset)="","{SBCRehabLE}",OFFSET(SBCRehabLE,0,OT_Offset))</f>
        <v>Physical 20, speech 12 and occupational 12 visit limit.</v>
      </c>
      <c r="M79" s="160"/>
      <c r="N79" s="160"/>
      <c r="O79" s="161"/>
      <c r="Q79" s="113" t="str">
        <f t="shared" ca="1" si="8"/>
        <v>Y</v>
      </c>
      <c r="R79" s="113">
        <v>15</v>
      </c>
      <c r="S79" s="115"/>
      <c r="T79" s="115"/>
      <c r="U79" s="118"/>
      <c r="V79" s="118"/>
      <c r="W79" s="118"/>
      <c r="X79" s="118"/>
      <c r="Y79" s="118"/>
      <c r="Z79" s="120" t="str">
        <f t="shared" si="9"/>
        <v>$45 copayment/visit</v>
      </c>
      <c r="AA79" s="120" t="str">
        <f t="shared" si="10"/>
        <v>40% coinsurance</v>
      </c>
      <c r="AB79" s="120" t="s">
        <v>531</v>
      </c>
      <c r="AC79" s="119"/>
      <c r="AD79" s="119"/>
      <c r="AE79" s="119"/>
      <c r="AF79" s="121" t="str">
        <f t="shared" si="12"/>
        <v>$45 copayment/visit</v>
      </c>
    </row>
    <row r="80" spans="1:32" ht="15" customHeight="1" x14ac:dyDescent="0.25">
      <c r="A80" s="182"/>
      <c r="B80" s="183"/>
      <c r="C80" s="177" t="s">
        <v>243</v>
      </c>
      <c r="D80" s="178"/>
      <c r="E80" s="178"/>
      <c r="F80" s="158" t="s">
        <v>510</v>
      </c>
      <c r="G80" s="158"/>
      <c r="H80" s="158"/>
      <c r="I80" s="158" t="s">
        <v>514</v>
      </c>
      <c r="J80" s="158"/>
      <c r="K80" s="158"/>
      <c r="L80" s="162"/>
      <c r="M80" s="163"/>
      <c r="N80" s="163"/>
      <c r="O80" s="164"/>
      <c r="Q80" s="113" t="str">
        <f t="shared" ca="1" si="8"/>
        <v>Y</v>
      </c>
      <c r="R80" s="113">
        <v>15</v>
      </c>
      <c r="S80" s="115"/>
      <c r="T80" s="115"/>
      <c r="U80" s="118"/>
      <c r="V80" s="118"/>
      <c r="W80" s="118"/>
      <c r="X80" s="118"/>
      <c r="Y80" s="118"/>
      <c r="Z80" s="120" t="str">
        <f t="shared" si="9"/>
        <v>$45 copayment/visit</v>
      </c>
      <c r="AA80" s="120" t="str">
        <f t="shared" si="10"/>
        <v>40% coinsurance</v>
      </c>
      <c r="AB80" s="120">
        <f t="shared" si="11"/>
        <v>0</v>
      </c>
      <c r="AC80" s="119"/>
      <c r="AD80" s="119"/>
      <c r="AE80" s="119"/>
      <c r="AF80" s="121" t="str">
        <f t="shared" si="12"/>
        <v>$45 copayment/visit</v>
      </c>
    </row>
    <row r="81" spans="1:32" ht="15" customHeight="1" x14ac:dyDescent="0.25">
      <c r="A81" s="171" t="s">
        <v>364</v>
      </c>
      <c r="B81" s="172"/>
      <c r="C81" s="175" t="s">
        <v>244</v>
      </c>
      <c r="D81" s="176"/>
      <c r="E81" s="176"/>
      <c r="F81" s="157" t="str">
        <f ca="1">IF(OFFSET(SBCSNFT1,0,OT_Offset)="","{SBCSNFT1}",OFFSET(SBCSNFT1,0,OT_Offset))</f>
        <v>No charge</v>
      </c>
      <c r="G81" s="157"/>
      <c r="H81" s="157"/>
      <c r="I81" s="157" t="s">
        <v>514</v>
      </c>
      <c r="J81" s="157"/>
      <c r="K81" s="157"/>
      <c r="L81" s="157" t="str">
        <f ca="1">IF(OFFSET(SBCSNFLE,0,OT_Offset)="","{SBCSNFLE}",OFFSET(SBCSNFLE,0,OT_Offset))</f>
        <v>100 day limit per benefit period.</v>
      </c>
      <c r="M81" s="157"/>
      <c r="N81" s="157" t="str">
        <f ca="1">IF(OFFSET(SBCSNFT1,0,OT_Offset)="","{SBCSNFT1}",OFFSET(SBCSNFT1,0,OT_Offset))</f>
        <v>No charge</v>
      </c>
      <c r="O81" s="157"/>
      <c r="Q81" s="113" t="str">
        <f t="shared" ca="1" si="8"/>
        <v>Y</v>
      </c>
      <c r="R81" s="113">
        <v>15</v>
      </c>
      <c r="S81" s="115"/>
      <c r="T81" s="115"/>
      <c r="U81" s="118"/>
      <c r="V81" s="118"/>
      <c r="W81" s="118"/>
      <c r="X81" s="118"/>
      <c r="Y81" s="118"/>
      <c r="Z81" s="120" t="str">
        <f t="shared" ca="1" si="9"/>
        <v>No charge</v>
      </c>
      <c r="AA81" s="120" t="str">
        <f t="shared" si="10"/>
        <v>40% coinsurance</v>
      </c>
      <c r="AB81" s="120" t="str">
        <f t="shared" ca="1" si="11"/>
        <v>100 day limit per benefit period.</v>
      </c>
      <c r="AC81" s="119"/>
      <c r="AD81" s="119"/>
      <c r="AE81" s="119"/>
      <c r="AF81" s="121" t="str">
        <f t="shared" ca="1" si="12"/>
        <v>No charge</v>
      </c>
    </row>
    <row r="82" spans="1:32" ht="30.2" customHeight="1" x14ac:dyDescent="0.25">
      <c r="A82" s="171"/>
      <c r="B82" s="172"/>
      <c r="C82" s="177" t="s">
        <v>245</v>
      </c>
      <c r="D82" s="178"/>
      <c r="E82" s="178"/>
      <c r="F82" s="158" t="str">
        <f ca="1">IF(OFFSET(SBCDMET1,0,OT_Offset)="","{SBCDMET1}",OFFSET(SBCDMET1,0,OT_Offset))</f>
        <v>No charge</v>
      </c>
      <c r="G82" s="158"/>
      <c r="H82" s="158"/>
      <c r="I82" s="158" t="s">
        <v>514</v>
      </c>
      <c r="J82" s="158"/>
      <c r="K82" s="158"/>
      <c r="L82" s="158" t="s">
        <v>516</v>
      </c>
      <c r="M82" s="158"/>
      <c r="N82" s="158" t="str">
        <f ca="1">IF(OFFSET(SBCDMET1,0,OT_Offset)="","{SBCDMET1}",OFFSET(SBCDMET1,0,OT_Offset))</f>
        <v>No charge</v>
      </c>
      <c r="O82" s="158"/>
      <c r="Q82" s="113" t="str">
        <f t="shared" ca="1" si="8"/>
        <v>Y</v>
      </c>
      <c r="R82" s="113">
        <v>15</v>
      </c>
      <c r="S82" s="115"/>
      <c r="T82" s="115"/>
      <c r="U82" s="118"/>
      <c r="V82" s="118"/>
      <c r="W82" s="118"/>
      <c r="X82" s="118"/>
      <c r="Y82" s="118"/>
      <c r="Z82" s="120" t="str">
        <f t="shared" ca="1" si="9"/>
        <v>No charge</v>
      </c>
      <c r="AA82" s="120" t="str">
        <f t="shared" si="10"/>
        <v>40% coinsurance</v>
      </c>
      <c r="AB82" s="120" t="str">
        <f t="shared" si="11"/>
        <v>*See preauthorization schedule attached to your plan document.</v>
      </c>
      <c r="AC82" s="119"/>
      <c r="AD82" s="119"/>
      <c r="AE82" s="119"/>
      <c r="AF82" s="121" t="str">
        <f t="shared" ca="1" si="12"/>
        <v>No charge</v>
      </c>
    </row>
    <row r="83" spans="1:32" ht="15" customHeight="1" x14ac:dyDescent="0.25">
      <c r="A83" s="173"/>
      <c r="B83" s="174"/>
      <c r="C83" s="175" t="s">
        <v>246</v>
      </c>
      <c r="D83" s="176"/>
      <c r="E83" s="176"/>
      <c r="F83" s="157" t="str">
        <f ca="1">IF(OFFSET(SBCHospiceT1,0,OT_Offset)="","{SBCHospiceT1}",OFFSET(SBCHospiceT1,0,OT_Offset))</f>
        <v>No charge</v>
      </c>
      <c r="G83" s="157"/>
      <c r="H83" s="157"/>
      <c r="I83" s="157" t="s">
        <v>514</v>
      </c>
      <c r="J83" s="157"/>
      <c r="K83" s="157"/>
      <c r="L83" s="157" t="str">
        <f ca="1">IF(OFFSET(SBCHospiceLE,0,OT_Offset)="","{SBCHospiceLE}",OFFSET(SBCHospiceLE,0,OT_Offset))</f>
        <v>240 Hours per Lifetime Limit</v>
      </c>
      <c r="M83" s="157"/>
      <c r="N83" s="157" t="str">
        <f ca="1">IF(OFFSET(SBCHospiceT1,0,OT_Offset)="","{SBCHospiceT1}",OFFSET(SBCHospiceT1,0,OT_Offset))</f>
        <v>No charge</v>
      </c>
      <c r="O83" s="157"/>
      <c r="Q83" s="113" t="str">
        <f t="shared" ca="1" si="8"/>
        <v>Y</v>
      </c>
      <c r="R83" s="113">
        <v>15</v>
      </c>
      <c r="S83" s="115"/>
      <c r="T83" s="115"/>
      <c r="U83" s="118"/>
      <c r="V83" s="118"/>
      <c r="W83" s="118"/>
      <c r="X83" s="118"/>
      <c r="Y83" s="118"/>
      <c r="Z83" s="120" t="str">
        <f t="shared" ca="1" si="9"/>
        <v>No charge</v>
      </c>
      <c r="AA83" s="120" t="str">
        <f t="shared" si="10"/>
        <v>40% coinsurance</v>
      </c>
      <c r="AB83" s="120" t="str">
        <f t="shared" ca="1" si="11"/>
        <v>240 Hours per Lifetime Limit</v>
      </c>
      <c r="AC83" s="119"/>
      <c r="AD83" s="119"/>
      <c r="AE83" s="119"/>
      <c r="AF83" s="121" t="str">
        <f t="shared" ca="1" si="12"/>
        <v>No charge</v>
      </c>
    </row>
    <row r="84" spans="1:32" ht="15" customHeight="1" x14ac:dyDescent="0.25">
      <c r="A84" s="165" t="s">
        <v>362</v>
      </c>
      <c r="B84" s="166"/>
      <c r="C84" s="158" t="s">
        <v>247</v>
      </c>
      <c r="D84" s="158"/>
      <c r="E84" s="158"/>
      <c r="F84" s="158" t="str">
        <f ca="1">IF(OFFSET(SBCEyeExamT1,0,OT_Offset)="","{SBCEyeExamT1}",OFFSET(SBCEyeExamT1,0,OT_Offset))</f>
        <v>Not covered</v>
      </c>
      <c r="G84" s="158"/>
      <c r="H84" s="158"/>
      <c r="I84" s="158" t="str">
        <f ca="1">IF(OFFSET(SBCEyeExamT3,0,OT_Offset)="","{SBCEyeExamT3}",OFFSET(SBCEyeExamT3,0,OT_Offset))</f>
        <v>Not covered</v>
      </c>
      <c r="J84" s="158"/>
      <c r="K84" s="158"/>
      <c r="L84" s="158" t="str">
        <f ca="1">IF(OFFSET(SBCEyeExamLE,0,OT_Offset)="","{SBCEyeExamLE}",OFFSET(SBCEyeExamLE,0,OT_Offset))</f>
        <v>None</v>
      </c>
      <c r="M84" s="158"/>
      <c r="N84" s="158" t="str">
        <f ca="1">IF(OFFSET(SBCEyeExamT1,0,OT_Offset)="","{SBCEyeExamT1}",OFFSET(SBCEyeExamT1,0,OT_Offset))</f>
        <v>Not covered</v>
      </c>
      <c r="O84" s="158"/>
      <c r="Q84" s="113" t="str">
        <f t="shared" ca="1" si="8"/>
        <v>Y</v>
      </c>
      <c r="R84" s="113">
        <v>15</v>
      </c>
      <c r="S84" s="115"/>
      <c r="T84" s="115"/>
      <c r="U84" s="118"/>
      <c r="V84" s="118"/>
      <c r="W84" s="118"/>
      <c r="X84" s="118"/>
      <c r="Y84" s="118"/>
      <c r="Z84" s="120" t="str">
        <f t="shared" ca="1" si="9"/>
        <v>Not covered</v>
      </c>
      <c r="AA84" s="120" t="str">
        <f t="shared" ca="1" si="10"/>
        <v>Not covered</v>
      </c>
      <c r="AB84" s="120" t="str">
        <f t="shared" ca="1" si="11"/>
        <v>None</v>
      </c>
      <c r="AC84" s="119"/>
      <c r="AD84" s="119"/>
      <c r="AE84" s="119"/>
      <c r="AF84" s="121" t="str">
        <f t="shared" ca="1" si="12"/>
        <v>Not covered</v>
      </c>
    </row>
    <row r="85" spans="1:32" ht="15" customHeight="1" x14ac:dyDescent="0.25">
      <c r="A85" s="167"/>
      <c r="B85" s="168"/>
      <c r="C85" s="157" t="s">
        <v>248</v>
      </c>
      <c r="D85" s="157"/>
      <c r="E85" s="157"/>
      <c r="F85" s="157" t="str">
        <f ca="1">IF(OFFSET(SBCGlassesT1,0,OT_Offset)="","{SBCGlassesT1}",OFFSET(SBCGlassesT1,0,OT_Offset))</f>
        <v>Not covered</v>
      </c>
      <c r="G85" s="157"/>
      <c r="H85" s="157"/>
      <c r="I85" s="159" t="str">
        <f ca="1">IF(OFFSET(SBCGlassesT3,0,OT_Offset)="","{SBCGlassesT3}",OFFSET(SBCGlassesT3,0,OT_Offset))</f>
        <v>Not covered</v>
      </c>
      <c r="J85" s="160"/>
      <c r="K85" s="161"/>
      <c r="L85" s="157" t="str">
        <f ca="1">IF(OFFSET(SBCGlassesLE,0,OT_Offset)="","{SBCGlassesLE}",OFFSET(SBCGlassesLE,0,OT_Offset))</f>
        <v>None</v>
      </c>
      <c r="M85" s="157"/>
      <c r="N85" s="157" t="str">
        <f ca="1">IF(OFFSET(SBCGlassesT1,0,OT_Offset)="","{SBCGlassesT1}",OFFSET(SBCGlassesT1,0,OT_Offset))</f>
        <v>Not covered</v>
      </c>
      <c r="O85" s="157"/>
      <c r="Q85" s="113" t="str">
        <f t="shared" ca="1" si="8"/>
        <v>Y</v>
      </c>
      <c r="R85" s="113">
        <v>15</v>
      </c>
      <c r="S85" s="115"/>
      <c r="T85" s="115"/>
      <c r="U85" s="118"/>
      <c r="V85" s="118"/>
      <c r="W85" s="118"/>
      <c r="X85" s="118"/>
      <c r="Y85" s="118"/>
      <c r="Z85" s="120" t="str">
        <f t="shared" ca="1" si="9"/>
        <v>Not covered</v>
      </c>
      <c r="AA85" s="120" t="s">
        <v>529</v>
      </c>
      <c r="AB85" s="120" t="str">
        <f t="shared" ca="1" si="11"/>
        <v>None</v>
      </c>
      <c r="AC85" s="119"/>
      <c r="AD85" s="119"/>
      <c r="AE85" s="119"/>
      <c r="AF85" s="121" t="str">
        <f t="shared" ca="1" si="12"/>
        <v>Not covered</v>
      </c>
    </row>
    <row r="86" spans="1:32" ht="15" customHeight="1" x14ac:dyDescent="0.25">
      <c r="A86" s="169"/>
      <c r="B86" s="170"/>
      <c r="C86" s="158" t="s">
        <v>249</v>
      </c>
      <c r="D86" s="158"/>
      <c r="E86" s="158"/>
      <c r="F86" s="158" t="str">
        <f ca="1">IF(OFFSET(SBCDentalT1,0,OT_Offset)="","{SBCDentalT1}",OFFSET(SBCDentalT1,0,OT_Offset))</f>
        <v>Not covered</v>
      </c>
      <c r="G86" s="158"/>
      <c r="H86" s="158"/>
      <c r="I86" s="162"/>
      <c r="J86" s="163"/>
      <c r="K86" s="164"/>
      <c r="L86" s="158" t="str">
        <f ca="1">IF(OFFSET(SBCDentalLE,0,OT_Offset)="","{SBCDentalLE}",OFFSET(SBCDentalLE,0,OT_Offset))</f>
        <v>None</v>
      </c>
      <c r="M86" s="158"/>
      <c r="N86" s="158" t="str">
        <f ca="1">IF(OFFSET(SBCDentalT1,0,OT_Offset)="","{SBCDentalT1}",OFFSET(SBCDentalT1,0,OT_Offset))</f>
        <v>Not covered</v>
      </c>
      <c r="O86" s="158"/>
      <c r="Q86" s="113" t="str">
        <f t="shared" ca="1" si="8"/>
        <v>Y</v>
      </c>
      <c r="R86" s="113">
        <v>15</v>
      </c>
      <c r="S86" s="115"/>
      <c r="T86" s="115"/>
      <c r="U86" s="118"/>
      <c r="V86" s="118"/>
      <c r="W86" s="118"/>
      <c r="X86" s="118"/>
      <c r="Y86" s="118"/>
      <c r="Z86" s="120" t="str">
        <f t="shared" ca="1" si="9"/>
        <v>Not covered</v>
      </c>
      <c r="AA86" s="120">
        <f t="shared" si="10"/>
        <v>0</v>
      </c>
      <c r="AB86" s="120" t="str">
        <f t="shared" ca="1" si="11"/>
        <v>None</v>
      </c>
      <c r="AC86" s="119"/>
      <c r="AD86" s="119"/>
      <c r="AE86" s="119"/>
      <c r="AF86" s="121" t="str">
        <f t="shared" ca="1" si="12"/>
        <v>Not covered</v>
      </c>
    </row>
    <row r="87" spans="1:32" ht="15" customHeight="1" x14ac:dyDescent="0.25">
      <c r="A87" s="138" t="s">
        <v>533</v>
      </c>
      <c r="B87" s="138"/>
      <c r="C87" s="138"/>
      <c r="D87" s="138"/>
      <c r="E87" s="138"/>
      <c r="F87" s="138"/>
      <c r="G87" s="138"/>
      <c r="H87" s="138"/>
      <c r="I87" s="138"/>
      <c r="J87" s="138"/>
      <c r="K87" s="138"/>
      <c r="L87" s="138"/>
      <c r="M87" s="138"/>
      <c r="N87" s="138"/>
      <c r="O87" s="138"/>
      <c r="Q87" s="113"/>
      <c r="R87" s="113"/>
      <c r="S87" s="115"/>
      <c r="T87" s="115"/>
      <c r="U87" s="118"/>
      <c r="V87" s="118"/>
      <c r="W87" s="118"/>
      <c r="X87" s="118"/>
      <c r="Y87" s="118"/>
      <c r="Z87" s="120"/>
      <c r="AA87" s="120"/>
      <c r="AB87" s="120"/>
      <c r="AC87" s="119"/>
      <c r="AD87" s="119"/>
      <c r="AE87" s="119"/>
      <c r="AF87" s="121"/>
    </row>
    <row r="88" spans="1:32" ht="30" customHeight="1" x14ac:dyDescent="0.25">
      <c r="A88" s="61" t="s">
        <v>394</v>
      </c>
      <c r="Q88" s="113" t="s">
        <v>257</v>
      </c>
      <c r="R88" s="113">
        <v>30</v>
      </c>
      <c r="S88" s="115"/>
      <c r="T88" s="115"/>
      <c r="U88" s="122"/>
      <c r="V88" s="122"/>
      <c r="W88" s="122"/>
      <c r="X88" s="122"/>
      <c r="Y88" s="122"/>
      <c r="Z88" s="122"/>
      <c r="AA88" s="122"/>
      <c r="AB88" s="122"/>
      <c r="AC88" s="119"/>
      <c r="AD88" s="119"/>
      <c r="AE88" s="119"/>
      <c r="AF88" s="119"/>
    </row>
    <row r="89" spans="1:32" ht="15" customHeight="1" x14ac:dyDescent="0.25">
      <c r="A89" s="145" t="s">
        <v>261</v>
      </c>
      <c r="B89" s="145"/>
      <c r="C89" s="145"/>
      <c r="D89" s="145"/>
      <c r="E89" s="145"/>
      <c r="F89" s="145"/>
      <c r="G89" s="145"/>
      <c r="H89" s="145"/>
      <c r="I89" s="145"/>
      <c r="J89" s="145"/>
      <c r="K89" s="145"/>
      <c r="L89" s="145"/>
      <c r="M89" s="145"/>
      <c r="N89" s="145"/>
      <c r="O89" s="145"/>
      <c r="Q89" s="113"/>
      <c r="R89" s="113"/>
      <c r="S89" s="115"/>
      <c r="T89" s="115"/>
      <c r="U89" s="122"/>
      <c r="V89" s="122"/>
      <c r="W89" s="122"/>
      <c r="X89" s="122"/>
      <c r="Y89" s="122"/>
      <c r="Z89" s="122"/>
      <c r="AA89" s="122"/>
      <c r="AB89" s="122"/>
      <c r="AC89" s="119"/>
      <c r="AD89" s="119"/>
      <c r="AE89" s="119"/>
      <c r="AF89" s="119"/>
    </row>
    <row r="90" spans="1:32" ht="82.5" x14ac:dyDescent="0.25">
      <c r="A90" s="146" t="s">
        <v>487</v>
      </c>
      <c r="B90" s="147"/>
      <c r="C90" s="147"/>
      <c r="D90" s="147"/>
      <c r="E90" s="147"/>
      <c r="F90" s="147" t="s">
        <v>488</v>
      </c>
      <c r="G90" s="147"/>
      <c r="H90" s="147"/>
      <c r="I90" s="147"/>
      <c r="J90" s="147"/>
      <c r="K90" s="147" t="s">
        <v>489</v>
      </c>
      <c r="L90" s="147"/>
      <c r="M90" s="147"/>
      <c r="N90" s="147"/>
      <c r="O90" s="150"/>
      <c r="Q90" s="113"/>
      <c r="R90" s="113">
        <v>45</v>
      </c>
      <c r="S90" s="115"/>
      <c r="T90" s="115"/>
      <c r="U90" s="122"/>
      <c r="V90" s="122"/>
      <c r="W90" s="122"/>
      <c r="X90" s="122"/>
      <c r="Y90" s="122"/>
      <c r="Z90" s="122"/>
      <c r="AA90" s="122"/>
      <c r="AB90" s="122"/>
      <c r="AC90" s="123" t="str">
        <f>OT_ExclusionsList1</f>
        <v>• Acupuncture
• Bariatric surgery (unless medically necessary)
• Cosmetic surgery
• Dental care
• Generic drugs</v>
      </c>
      <c r="AD90" s="123" t="str">
        <f>OT_ExclusionsList2</f>
        <v>• Glasses
• Hearing aids
• Long-term care
• Non-preferred drugs</v>
      </c>
      <c r="AE90" s="123" t="str">
        <f>OT_ExclusionsList3</f>
        <v>• Preferred drugs
• Routine eye care
• Routine foot care (unless medically necessary)
• Weight loss programs</v>
      </c>
      <c r="AF90" s="119"/>
    </row>
    <row r="91" spans="1:32" ht="16.5" x14ac:dyDescent="0.25">
      <c r="A91" s="151" t="s">
        <v>262</v>
      </c>
      <c r="B91" s="152"/>
      <c r="C91" s="152"/>
      <c r="D91" s="152"/>
      <c r="E91" s="152"/>
      <c r="F91" s="152"/>
      <c r="G91" s="152"/>
      <c r="H91" s="152"/>
      <c r="I91" s="152"/>
      <c r="J91" s="152"/>
      <c r="K91" s="152"/>
      <c r="L91" s="152"/>
      <c r="M91" s="152"/>
      <c r="N91" s="152"/>
      <c r="O91" s="153"/>
      <c r="Q91" s="113"/>
      <c r="R91" s="113"/>
      <c r="S91" s="115"/>
      <c r="T91" s="115"/>
      <c r="U91" s="122"/>
      <c r="V91" s="122"/>
      <c r="W91" s="122"/>
      <c r="X91" s="122"/>
      <c r="Y91" s="122"/>
      <c r="Z91" s="122"/>
      <c r="AA91" s="122"/>
      <c r="AB91" s="122"/>
      <c r="AC91" s="122"/>
      <c r="AD91" s="122"/>
      <c r="AE91" s="122"/>
      <c r="AF91" s="119"/>
    </row>
    <row r="92" spans="1:32" ht="33" x14ac:dyDescent="0.25">
      <c r="A92" s="154" t="s">
        <v>490</v>
      </c>
      <c r="B92" s="155"/>
      <c r="C92" s="155"/>
      <c r="D92" s="155"/>
      <c r="E92" s="155"/>
      <c r="F92" s="155" t="s">
        <v>491</v>
      </c>
      <c r="G92" s="155"/>
      <c r="H92" s="155"/>
      <c r="I92" s="155"/>
      <c r="J92" s="155"/>
      <c r="K92" s="155" t="s">
        <v>492</v>
      </c>
      <c r="L92" s="155"/>
      <c r="M92" s="155"/>
      <c r="N92" s="155"/>
      <c r="O92" s="156"/>
      <c r="Q92" s="113"/>
      <c r="R92" s="113">
        <v>45</v>
      </c>
      <c r="S92" s="115"/>
      <c r="T92" s="115"/>
      <c r="U92" s="122"/>
      <c r="V92" s="122"/>
      <c r="W92" s="122"/>
      <c r="X92" s="122"/>
      <c r="Y92" s="122"/>
      <c r="Z92" s="122"/>
      <c r="AA92" s="122"/>
      <c r="AB92" s="122"/>
      <c r="AC92" s="123" t="str">
        <f>OT_InclusionsList1</f>
        <v>• Chiropractic care
• Infertility treatment</v>
      </c>
      <c r="AD92" s="123" t="str">
        <f>OT_InclusionsList2</f>
        <v>• Non-emergency care when traveling outside the U.S.</v>
      </c>
      <c r="AE92" s="123" t="str">
        <f>OT_InclusionsList3</f>
        <v>• Private-duty nursing</v>
      </c>
      <c r="AF92" s="119"/>
    </row>
    <row r="93" spans="1:32" ht="15" customHeight="1" x14ac:dyDescent="0.25">
      <c r="Q93" s="113"/>
      <c r="R93" s="113"/>
      <c r="S93" s="115"/>
      <c r="T93" s="115"/>
      <c r="U93" s="122"/>
      <c r="V93" s="122"/>
      <c r="W93" s="122"/>
      <c r="X93" s="122"/>
      <c r="Y93" s="122"/>
      <c r="Z93" s="122"/>
      <c r="AA93" s="122"/>
      <c r="AB93" s="122"/>
      <c r="AC93" s="119"/>
      <c r="AD93" s="119"/>
      <c r="AE93" s="119"/>
      <c r="AF93" s="119"/>
    </row>
    <row r="94" spans="1:32" ht="15" customHeight="1" x14ac:dyDescent="0.25">
      <c r="A94" s="44" t="s">
        <v>370</v>
      </c>
      <c r="Q94" s="113"/>
      <c r="R94" s="113"/>
      <c r="S94" s="115"/>
      <c r="T94" s="115"/>
      <c r="U94" s="122"/>
      <c r="V94" s="122"/>
      <c r="W94" s="122"/>
      <c r="X94" s="122"/>
      <c r="Y94" s="122"/>
      <c r="Z94" s="122"/>
      <c r="AA94" s="122"/>
      <c r="AB94" s="122"/>
      <c r="AC94" s="119"/>
      <c r="AD94" s="119"/>
      <c r="AE94" s="119"/>
      <c r="AF94" s="119"/>
    </row>
    <row r="95" spans="1:32" ht="15" customHeight="1" x14ac:dyDescent="0.25">
      <c r="A95" s="141" t="s">
        <v>526</v>
      </c>
      <c r="B95" s="141"/>
      <c r="C95" s="141"/>
      <c r="D95" s="141"/>
      <c r="E95" s="141"/>
      <c r="F95" s="141"/>
      <c r="G95" s="141"/>
      <c r="H95" s="141"/>
      <c r="I95" s="141"/>
      <c r="J95" s="141"/>
      <c r="K95" s="141"/>
      <c r="L95" s="141"/>
      <c r="M95" s="141"/>
      <c r="N95" s="141"/>
      <c r="O95" s="141"/>
      <c r="Q95" s="113"/>
      <c r="R95" s="113"/>
      <c r="S95" s="115"/>
      <c r="T95" s="115"/>
      <c r="U95" s="122"/>
      <c r="V95" s="122"/>
      <c r="W95" s="122"/>
      <c r="X95" s="122"/>
      <c r="Y95" s="122"/>
      <c r="Z95" s="122"/>
      <c r="AA95" s="122"/>
      <c r="AB95" s="122"/>
      <c r="AC95" s="119"/>
      <c r="AD95" s="119"/>
      <c r="AE95" s="119"/>
      <c r="AF95" s="119"/>
    </row>
    <row r="96" spans="1:32" ht="15" customHeight="1" x14ac:dyDescent="0.25">
      <c r="A96" s="141"/>
      <c r="B96" s="141"/>
      <c r="C96" s="141"/>
      <c r="D96" s="141"/>
      <c r="E96" s="141"/>
      <c r="F96" s="141"/>
      <c r="G96" s="141"/>
      <c r="H96" s="141"/>
      <c r="I96" s="141"/>
      <c r="J96" s="141"/>
      <c r="K96" s="141"/>
      <c r="L96" s="141"/>
      <c r="M96" s="141"/>
      <c r="N96" s="141"/>
      <c r="O96" s="141"/>
      <c r="Q96" s="113"/>
      <c r="R96" s="113"/>
      <c r="S96" s="115"/>
      <c r="T96" s="115"/>
      <c r="U96" s="122"/>
      <c r="V96" s="122"/>
      <c r="W96" s="122"/>
      <c r="X96" s="122"/>
      <c r="Y96" s="122"/>
      <c r="Z96" s="122"/>
      <c r="AA96" s="122"/>
      <c r="AB96" s="122"/>
      <c r="AC96" s="119"/>
      <c r="AD96" s="119"/>
      <c r="AE96" s="119"/>
      <c r="AF96" s="119"/>
    </row>
    <row r="97" spans="1:32" ht="15" customHeight="1" x14ac:dyDescent="0.25">
      <c r="A97" s="141"/>
      <c r="B97" s="141"/>
      <c r="C97" s="141"/>
      <c r="D97" s="141"/>
      <c r="E97" s="141"/>
      <c r="F97" s="141"/>
      <c r="G97" s="141"/>
      <c r="H97" s="141"/>
      <c r="I97" s="141"/>
      <c r="J97" s="141"/>
      <c r="K97" s="141"/>
      <c r="L97" s="141"/>
      <c r="M97" s="141"/>
      <c r="N97" s="141"/>
      <c r="O97" s="141"/>
      <c r="Q97" s="113"/>
      <c r="R97" s="113"/>
      <c r="S97" s="115"/>
      <c r="T97" s="115"/>
      <c r="U97" s="122"/>
      <c r="V97" s="122"/>
      <c r="W97" s="122"/>
      <c r="X97" s="122"/>
      <c r="Y97" s="122"/>
      <c r="Z97" s="122"/>
      <c r="AA97" s="122"/>
      <c r="AB97" s="122"/>
      <c r="AC97" s="119"/>
      <c r="AD97" s="119"/>
      <c r="AE97" s="119"/>
      <c r="AF97" s="119"/>
    </row>
    <row r="98" spans="1:32" ht="15" customHeight="1" x14ac:dyDescent="0.25">
      <c r="Q98" s="113"/>
      <c r="R98" s="113"/>
      <c r="S98" s="115"/>
      <c r="T98" s="115"/>
      <c r="U98" s="122"/>
      <c r="V98" s="122"/>
      <c r="W98" s="122"/>
      <c r="X98" s="122"/>
      <c r="Y98" s="122"/>
      <c r="Z98" s="122"/>
      <c r="AA98" s="122"/>
      <c r="AB98" s="122"/>
      <c r="AC98" s="119"/>
      <c r="AD98" s="119"/>
      <c r="AE98" s="119"/>
      <c r="AF98" s="119"/>
    </row>
    <row r="99" spans="1:32" ht="15" customHeight="1" x14ac:dyDescent="0.25">
      <c r="A99" s="42" t="s">
        <v>263</v>
      </c>
      <c r="Q99" s="113"/>
      <c r="R99" s="113"/>
      <c r="S99" s="115"/>
      <c r="T99" s="115"/>
      <c r="U99" s="122"/>
      <c r="V99" s="122"/>
      <c r="W99" s="122"/>
      <c r="X99" s="122"/>
      <c r="Y99" s="122"/>
      <c r="Z99" s="122"/>
      <c r="AA99" s="122"/>
      <c r="AB99" s="122"/>
      <c r="AC99" s="119"/>
      <c r="AD99" s="119"/>
      <c r="AE99" s="119"/>
      <c r="AF99" s="119"/>
    </row>
    <row r="100" spans="1:32" ht="15" customHeight="1" x14ac:dyDescent="0.25">
      <c r="A100" s="46" t="s">
        <v>365</v>
      </c>
      <c r="Q100" s="113"/>
      <c r="R100" s="113"/>
      <c r="S100" s="115"/>
      <c r="T100" s="115"/>
      <c r="U100" s="122"/>
      <c r="V100" s="122"/>
      <c r="W100" s="122"/>
      <c r="X100" s="122"/>
      <c r="Y100" s="122"/>
      <c r="Z100" s="122"/>
      <c r="AA100" s="122"/>
      <c r="AB100" s="122"/>
      <c r="AC100" s="119"/>
      <c r="AD100" s="119"/>
      <c r="AE100" s="119"/>
      <c r="AF100" s="119"/>
    </row>
    <row r="101" spans="1:32" s="41" customFormat="1" ht="15" customHeight="1" x14ac:dyDescent="0.25">
      <c r="A101" s="43" t="s">
        <v>396</v>
      </c>
      <c r="B101" s="23"/>
      <c r="C101" s="23"/>
      <c r="D101" s="23"/>
      <c r="E101" s="23"/>
      <c r="F101" s="23"/>
      <c r="G101" s="23"/>
      <c r="H101" s="23"/>
      <c r="I101" s="23"/>
      <c r="J101" s="23"/>
      <c r="K101" s="23"/>
      <c r="L101" s="23"/>
      <c r="M101" s="23"/>
      <c r="N101" s="23"/>
      <c r="O101" s="23"/>
      <c r="P101" s="23"/>
      <c r="Q101" s="113"/>
      <c r="R101" s="113"/>
      <c r="S101" s="115"/>
      <c r="T101" s="115"/>
      <c r="U101" s="122"/>
      <c r="V101" s="122"/>
      <c r="W101" s="122"/>
      <c r="X101" s="122"/>
      <c r="Y101" s="122"/>
      <c r="Z101" s="122"/>
      <c r="AA101" s="122"/>
      <c r="AB101" s="122"/>
      <c r="AC101" s="119"/>
      <c r="AD101" s="119"/>
      <c r="AE101" s="119"/>
      <c r="AF101" s="119"/>
    </row>
    <row r="102" spans="1:32" s="41" customFormat="1" ht="15" customHeight="1" x14ac:dyDescent="0.25">
      <c r="A102" s="141" t="s">
        <v>527</v>
      </c>
      <c r="B102" s="141"/>
      <c r="C102" s="141"/>
      <c r="D102" s="141"/>
      <c r="E102" s="141"/>
      <c r="F102" s="141"/>
      <c r="G102" s="141"/>
      <c r="H102" s="141"/>
      <c r="I102" s="141"/>
      <c r="J102" s="141"/>
      <c r="K102" s="141"/>
      <c r="L102" s="141"/>
      <c r="M102" s="141"/>
      <c r="N102" s="141"/>
      <c r="O102" s="141"/>
      <c r="P102" s="23"/>
      <c r="Q102" s="113"/>
      <c r="R102" s="113"/>
      <c r="S102" s="115"/>
      <c r="T102" s="115"/>
      <c r="U102" s="122"/>
      <c r="V102" s="122"/>
      <c r="W102" s="122"/>
      <c r="X102" s="122"/>
      <c r="Y102" s="122"/>
      <c r="Z102" s="122"/>
      <c r="AA102" s="122"/>
      <c r="AB102" s="122"/>
      <c r="AC102" s="119"/>
      <c r="AD102" s="119"/>
      <c r="AE102" s="119"/>
      <c r="AF102" s="119"/>
    </row>
    <row r="103" spans="1:32" s="41" customFormat="1" ht="15" customHeight="1" x14ac:dyDescent="0.25">
      <c r="A103" s="141"/>
      <c r="B103" s="141"/>
      <c r="C103" s="141"/>
      <c r="D103" s="141"/>
      <c r="E103" s="141"/>
      <c r="F103" s="141"/>
      <c r="G103" s="141"/>
      <c r="H103" s="141"/>
      <c r="I103" s="141"/>
      <c r="J103" s="141"/>
      <c r="K103" s="141"/>
      <c r="L103" s="141"/>
      <c r="M103" s="141"/>
      <c r="N103" s="141"/>
      <c r="O103" s="141"/>
      <c r="P103" s="23"/>
      <c r="Q103" s="113"/>
      <c r="R103" s="113"/>
      <c r="S103" s="115"/>
      <c r="T103" s="115"/>
      <c r="U103" s="122"/>
      <c r="V103" s="122"/>
      <c r="W103" s="122"/>
      <c r="X103" s="122"/>
      <c r="Y103" s="122"/>
      <c r="Z103" s="122"/>
      <c r="AA103" s="122"/>
      <c r="AB103" s="122"/>
      <c r="AC103" s="119"/>
      <c r="AD103" s="119"/>
      <c r="AE103" s="119"/>
      <c r="AF103" s="119"/>
    </row>
    <row r="104" spans="1:32" ht="15" customHeight="1" x14ac:dyDescent="0.25">
      <c r="Q104" s="113"/>
      <c r="R104" s="113"/>
      <c r="S104" s="115"/>
      <c r="T104" s="115"/>
      <c r="U104" s="122"/>
      <c r="V104" s="122"/>
      <c r="W104" s="122"/>
      <c r="X104" s="122"/>
      <c r="Y104" s="122"/>
      <c r="Z104" s="122"/>
      <c r="AA104" s="122"/>
      <c r="AB104" s="122"/>
      <c r="AC104" s="119"/>
      <c r="AD104" s="119"/>
      <c r="AE104" s="119"/>
      <c r="AF104" s="119"/>
    </row>
    <row r="105" spans="1:32" s="41" customFormat="1" ht="15" customHeight="1" x14ac:dyDescent="0.25">
      <c r="A105" s="47" t="s">
        <v>266</v>
      </c>
      <c r="B105" s="23"/>
      <c r="C105" s="23"/>
      <c r="D105" s="23"/>
      <c r="E105" s="23"/>
      <c r="F105" s="23"/>
      <c r="G105" s="40" t="str">
        <f ca="1">IF(OFFSET(SBCMEC,0,OT_Offset)="","{SBCMEC}",OFFSET(SBCMEC,0,OT_Offset))</f>
        <v>Yes</v>
      </c>
      <c r="H105" s="23"/>
      <c r="I105" s="23"/>
      <c r="J105" s="23"/>
      <c r="K105" s="23"/>
      <c r="L105" s="23"/>
      <c r="M105" s="23"/>
      <c r="N105" s="23"/>
      <c r="O105" s="23"/>
      <c r="P105" s="23"/>
      <c r="Q105" s="113"/>
      <c r="R105" s="113"/>
      <c r="S105" s="115"/>
      <c r="T105" s="115"/>
      <c r="U105" s="122"/>
      <c r="V105" s="122"/>
      <c r="W105" s="122"/>
      <c r="X105" s="122"/>
      <c r="Y105" s="122"/>
      <c r="Z105" s="122"/>
      <c r="AA105" s="122"/>
      <c r="AB105" s="122"/>
      <c r="AC105" s="119"/>
      <c r="AD105" s="119"/>
      <c r="AE105" s="119"/>
      <c r="AF105" s="119"/>
    </row>
    <row r="106" spans="1:32" s="41" customFormat="1" ht="15" customHeight="1" x14ac:dyDescent="0.25">
      <c r="A106" s="86" t="s">
        <v>398</v>
      </c>
      <c r="B106" s="23"/>
      <c r="C106" s="23"/>
      <c r="D106" s="23"/>
      <c r="E106" s="23"/>
      <c r="F106" s="23"/>
      <c r="G106" s="23"/>
      <c r="H106" s="23"/>
      <c r="I106" s="23"/>
      <c r="J106" s="23"/>
      <c r="K106" s="23"/>
      <c r="L106" s="23"/>
      <c r="M106" s="23"/>
      <c r="N106" s="23"/>
      <c r="O106" s="23"/>
      <c r="P106" s="23"/>
      <c r="Q106" s="113"/>
      <c r="R106" s="113"/>
      <c r="S106" s="115"/>
      <c r="T106" s="115"/>
      <c r="U106" s="122"/>
      <c r="V106" s="122"/>
      <c r="W106" s="122"/>
      <c r="X106" s="122"/>
      <c r="Y106" s="122"/>
      <c r="Z106" s="122"/>
      <c r="AA106" s="122"/>
      <c r="AB106" s="122"/>
      <c r="AC106" s="119"/>
      <c r="AD106" s="119"/>
      <c r="AE106" s="119"/>
      <c r="AF106" s="119"/>
    </row>
    <row r="107" spans="1:32" s="41" customFormat="1" ht="15" customHeight="1" x14ac:dyDescent="0.25">
      <c r="A107" s="23" t="s">
        <v>397</v>
      </c>
      <c r="B107" s="23"/>
      <c r="C107" s="23"/>
      <c r="D107" s="23"/>
      <c r="E107" s="23"/>
      <c r="F107" s="23"/>
      <c r="G107" s="23"/>
      <c r="H107" s="23"/>
      <c r="I107" s="23"/>
      <c r="J107" s="23"/>
      <c r="K107" s="23"/>
      <c r="L107" s="23"/>
      <c r="M107" s="23"/>
      <c r="N107" s="23"/>
      <c r="O107" s="23"/>
      <c r="P107" s="23"/>
      <c r="Q107" s="113"/>
      <c r="R107" s="113"/>
      <c r="S107" s="115"/>
      <c r="T107" s="115"/>
      <c r="U107" s="122"/>
      <c r="V107" s="122"/>
      <c r="W107" s="122"/>
      <c r="X107" s="122"/>
      <c r="Y107" s="122"/>
      <c r="Z107" s="122"/>
      <c r="AA107" s="122"/>
      <c r="AB107" s="122"/>
      <c r="AC107" s="119"/>
      <c r="AD107" s="119"/>
      <c r="AE107" s="119"/>
      <c r="AF107" s="119"/>
    </row>
    <row r="108" spans="1:32" ht="15" customHeight="1" x14ac:dyDescent="0.25">
      <c r="Q108" s="113"/>
      <c r="R108" s="113"/>
      <c r="S108" s="115"/>
      <c r="T108" s="115"/>
      <c r="U108" s="122"/>
      <c r="V108" s="122"/>
      <c r="W108" s="122"/>
      <c r="X108" s="122"/>
      <c r="Y108" s="122"/>
      <c r="Z108" s="122"/>
      <c r="AA108" s="122"/>
      <c r="AB108" s="122"/>
      <c r="AC108" s="119"/>
      <c r="AD108" s="119"/>
      <c r="AE108" s="119"/>
      <c r="AF108" s="119"/>
    </row>
    <row r="109" spans="1:32" s="41" customFormat="1" ht="15" customHeight="1" x14ac:dyDescent="0.25">
      <c r="A109" s="47" t="s">
        <v>267</v>
      </c>
      <c r="B109" s="23"/>
      <c r="C109" s="23"/>
      <c r="D109" s="23"/>
      <c r="E109" s="23"/>
      <c r="F109" s="23"/>
      <c r="G109" s="40" t="str">
        <f ca="1">IF(OFFSET(SBCMV,0,OT_Offset)="","{SBCMV}",OFFSET(SBCMV,0,OT_Offset))</f>
        <v>No</v>
      </c>
      <c r="H109" s="23"/>
      <c r="I109" s="23"/>
      <c r="J109" s="23"/>
      <c r="K109" s="23"/>
      <c r="L109" s="23"/>
      <c r="M109" s="23"/>
      <c r="N109" s="23"/>
      <c r="O109" s="23"/>
      <c r="P109" s="23"/>
      <c r="Q109" s="113" t="str">
        <f ca="1">IF(OFFSET(SBCMV,0,OT_Offset)="NA","N","Y")</f>
        <v>Y</v>
      </c>
      <c r="R109" s="113"/>
      <c r="S109" s="115"/>
      <c r="T109" s="115"/>
      <c r="U109" s="122"/>
      <c r="V109" s="122"/>
      <c r="W109" s="122"/>
      <c r="X109" s="122"/>
      <c r="Y109" s="122"/>
      <c r="Z109" s="122"/>
      <c r="AA109" s="122"/>
      <c r="AB109" s="122"/>
      <c r="AC109" s="119"/>
      <c r="AD109" s="119"/>
      <c r="AE109" s="119"/>
      <c r="AF109" s="119"/>
    </row>
    <row r="110" spans="1:32" s="41" customFormat="1" ht="15" customHeight="1" x14ac:dyDescent="0.25">
      <c r="A110" s="27" t="s">
        <v>264</v>
      </c>
      <c r="B110" s="23"/>
      <c r="C110" s="23"/>
      <c r="D110" s="23"/>
      <c r="E110" s="23"/>
      <c r="F110" s="23"/>
      <c r="G110" s="23"/>
      <c r="H110" s="23"/>
      <c r="I110" s="23"/>
      <c r="J110" s="23"/>
      <c r="K110" s="23"/>
      <c r="L110" s="23"/>
      <c r="M110" s="23"/>
      <c r="N110" s="23"/>
      <c r="O110" s="23"/>
      <c r="P110" s="23"/>
      <c r="Q110" s="113"/>
      <c r="R110" s="113"/>
      <c r="S110" s="115"/>
      <c r="T110" s="115"/>
      <c r="U110" s="122"/>
      <c r="V110" s="122"/>
      <c r="W110" s="122"/>
      <c r="X110" s="122"/>
      <c r="Y110" s="122"/>
      <c r="Z110" s="122"/>
      <c r="AA110" s="122"/>
      <c r="AB110" s="122"/>
      <c r="AC110" s="119"/>
      <c r="AD110" s="119"/>
      <c r="AE110" s="119"/>
      <c r="AF110" s="119"/>
    </row>
    <row r="111" spans="1:32" ht="15" customHeight="1" x14ac:dyDescent="0.25">
      <c r="Q111" s="113"/>
      <c r="R111" s="113"/>
      <c r="S111" s="115"/>
      <c r="T111" s="115"/>
      <c r="U111" s="122"/>
      <c r="V111" s="122"/>
      <c r="W111" s="122"/>
      <c r="X111" s="122"/>
      <c r="Y111" s="122"/>
      <c r="Z111" s="122"/>
      <c r="AA111" s="122"/>
      <c r="AB111" s="122"/>
      <c r="AC111" s="119"/>
      <c r="AD111" s="119"/>
      <c r="AE111" s="119"/>
      <c r="AF111" s="119"/>
    </row>
    <row r="112" spans="1:32" s="41" customFormat="1" ht="15" customHeight="1" x14ac:dyDescent="0.25">
      <c r="A112" s="48"/>
      <c r="B112" s="23"/>
      <c r="C112" s="23"/>
      <c r="D112" s="23"/>
      <c r="E112" s="23"/>
      <c r="F112" s="23"/>
      <c r="G112" s="23"/>
      <c r="H112" s="23"/>
      <c r="I112" s="23"/>
      <c r="J112" s="23"/>
      <c r="K112" s="23"/>
      <c r="L112" s="23"/>
      <c r="M112" s="23"/>
      <c r="N112" s="23"/>
      <c r="O112" s="23"/>
      <c r="P112" s="23"/>
      <c r="Q112" s="113"/>
      <c r="R112" s="113"/>
      <c r="S112" s="115"/>
      <c r="T112" s="115"/>
      <c r="U112" s="122"/>
      <c r="V112" s="122"/>
      <c r="W112" s="122"/>
      <c r="X112" s="122"/>
      <c r="Y112" s="122"/>
      <c r="Z112" s="122"/>
      <c r="AA112" s="122"/>
      <c r="AB112" s="122"/>
      <c r="AC112" s="119"/>
      <c r="AD112" s="119"/>
      <c r="AE112" s="119"/>
      <c r="AF112" s="119"/>
    </row>
    <row r="113" spans="1:32" s="41" customFormat="1" ht="15" customHeight="1" x14ac:dyDescent="0.25">
      <c r="A113" s="45"/>
      <c r="B113" s="23"/>
      <c r="C113" s="23"/>
      <c r="D113" s="23"/>
      <c r="E113" s="23"/>
      <c r="F113" s="23"/>
      <c r="G113" s="23"/>
      <c r="H113" s="23"/>
      <c r="I113" s="23"/>
      <c r="J113" s="23"/>
      <c r="K113" s="23"/>
      <c r="L113" s="23"/>
      <c r="M113" s="23"/>
      <c r="N113" s="23"/>
      <c r="O113" s="23"/>
      <c r="P113" s="23"/>
      <c r="Q113" s="113"/>
      <c r="R113" s="113"/>
      <c r="S113" s="115"/>
      <c r="T113" s="115"/>
      <c r="U113" s="122"/>
      <c r="V113" s="122"/>
      <c r="W113" s="122"/>
      <c r="X113" s="122"/>
      <c r="Y113" s="122"/>
      <c r="Z113" s="122"/>
      <c r="AA113" s="122"/>
      <c r="AB113" s="122"/>
      <c r="AC113" s="119"/>
      <c r="AD113" s="119"/>
      <c r="AE113" s="119"/>
      <c r="AF113" s="119"/>
    </row>
    <row r="114" spans="1:32" s="41" customFormat="1" ht="15" customHeight="1" x14ac:dyDescent="0.25">
      <c r="A114" s="45"/>
      <c r="B114" s="23"/>
      <c r="C114" s="23"/>
      <c r="D114" s="23"/>
      <c r="E114" s="23"/>
      <c r="F114" s="23"/>
      <c r="G114" s="23"/>
      <c r="H114" s="23"/>
      <c r="I114" s="23"/>
      <c r="J114" s="23"/>
      <c r="K114" s="23"/>
      <c r="L114" s="23"/>
      <c r="M114" s="23"/>
      <c r="N114" s="23"/>
      <c r="O114" s="23"/>
      <c r="P114" s="23"/>
      <c r="Q114" s="113"/>
      <c r="R114" s="113"/>
      <c r="S114" s="115"/>
      <c r="T114" s="115"/>
      <c r="U114" s="122"/>
      <c r="V114" s="122"/>
      <c r="W114" s="122"/>
      <c r="X114" s="122"/>
      <c r="Y114" s="122"/>
      <c r="Z114" s="122"/>
      <c r="AA114" s="122"/>
      <c r="AB114" s="122"/>
      <c r="AC114" s="119"/>
      <c r="AD114" s="119"/>
      <c r="AE114" s="119"/>
      <c r="AF114" s="119"/>
    </row>
    <row r="115" spans="1:32" s="41" customFormat="1" ht="15" customHeight="1" x14ac:dyDescent="0.25">
      <c r="A115" s="45"/>
      <c r="B115" s="23"/>
      <c r="C115" s="23"/>
      <c r="D115" s="23"/>
      <c r="E115" s="23"/>
      <c r="F115" s="23"/>
      <c r="G115" s="23"/>
      <c r="H115" s="23"/>
      <c r="I115" s="23"/>
      <c r="J115" s="23"/>
      <c r="K115" s="23"/>
      <c r="L115" s="23"/>
      <c r="M115" s="83"/>
      <c r="N115" s="23"/>
      <c r="O115" s="23"/>
      <c r="P115" s="23"/>
      <c r="Q115" s="113"/>
      <c r="R115" s="113"/>
      <c r="S115" s="115"/>
      <c r="T115" s="115"/>
      <c r="U115" s="122"/>
      <c r="V115" s="122"/>
      <c r="W115" s="122"/>
      <c r="X115" s="122"/>
      <c r="Y115" s="122"/>
      <c r="Z115" s="122"/>
      <c r="AA115" s="122"/>
      <c r="AB115" s="122"/>
      <c r="AC115" s="119"/>
      <c r="AD115" s="119"/>
      <c r="AE115" s="119"/>
      <c r="AF115" s="119"/>
    </row>
    <row r="116" spans="1:32" s="41" customFormat="1" ht="15" customHeight="1" x14ac:dyDescent="0.25">
      <c r="A116" s="27"/>
      <c r="B116" s="23"/>
      <c r="C116" s="23"/>
      <c r="D116" s="23"/>
      <c r="E116" s="23"/>
      <c r="F116" s="23"/>
      <c r="G116" s="23"/>
      <c r="H116" s="23"/>
      <c r="I116" s="23"/>
      <c r="J116" s="23"/>
      <c r="K116" s="23"/>
      <c r="L116" s="23"/>
      <c r="M116" s="23"/>
      <c r="N116" s="23"/>
      <c r="O116" s="23"/>
      <c r="P116" s="23"/>
      <c r="Q116" s="113"/>
      <c r="R116" s="113"/>
      <c r="S116" s="115"/>
      <c r="T116" s="115"/>
      <c r="U116" s="122"/>
      <c r="V116" s="122"/>
      <c r="W116" s="122"/>
      <c r="X116" s="122"/>
      <c r="Y116" s="122"/>
      <c r="Z116" s="122"/>
      <c r="AA116" s="122"/>
      <c r="AB116" s="122"/>
      <c r="AC116" s="119"/>
      <c r="AD116" s="119"/>
      <c r="AE116" s="119"/>
      <c r="AF116" s="119"/>
    </row>
    <row r="117" spans="1:32" ht="15" customHeight="1" x14ac:dyDescent="0.25">
      <c r="A117" s="142" t="s">
        <v>265</v>
      </c>
      <c r="B117" s="142"/>
      <c r="C117" s="142"/>
      <c r="D117" s="142"/>
      <c r="E117" s="142"/>
      <c r="F117" s="142"/>
      <c r="G117" s="142"/>
      <c r="H117" s="142"/>
      <c r="I117" s="142"/>
      <c r="J117" s="142"/>
      <c r="K117" s="142"/>
      <c r="L117" s="142"/>
      <c r="M117" s="142"/>
      <c r="N117" s="142"/>
      <c r="O117" s="142"/>
      <c r="Q117" s="113"/>
      <c r="R117" s="113"/>
      <c r="S117" s="115"/>
      <c r="T117" s="115"/>
      <c r="U117" s="122"/>
      <c r="V117" s="122"/>
      <c r="W117" s="122"/>
      <c r="X117" s="122"/>
      <c r="Y117" s="122"/>
      <c r="Z117" s="122"/>
      <c r="AA117" s="122"/>
      <c r="AB117" s="122"/>
      <c r="AC117" s="119"/>
      <c r="AD117" s="119"/>
      <c r="AE117" s="119"/>
      <c r="AF117" s="119"/>
    </row>
    <row r="118" spans="1:32" ht="30" customHeight="1" x14ac:dyDescent="0.25">
      <c r="A118" s="42" t="s">
        <v>268</v>
      </c>
      <c r="Q118" s="124" t="s">
        <v>257</v>
      </c>
      <c r="R118" s="113"/>
      <c r="S118" s="115"/>
      <c r="T118" s="115"/>
      <c r="U118" s="122"/>
      <c r="V118" s="122"/>
      <c r="W118" s="122"/>
      <c r="X118" s="122"/>
      <c r="Y118" s="122"/>
      <c r="Z118" s="122"/>
      <c r="AA118" s="122"/>
      <c r="AB118" s="122"/>
      <c r="AC118" s="119"/>
      <c r="AD118" s="119"/>
      <c r="AE118" s="119"/>
      <c r="AF118" s="119"/>
    </row>
    <row r="119" spans="1:32" ht="15" customHeight="1" x14ac:dyDescent="0.25">
      <c r="A119" s="50"/>
      <c r="B119" s="88" t="s">
        <v>350</v>
      </c>
      <c r="C119" s="51"/>
      <c r="D119" s="51"/>
      <c r="E119" s="51"/>
      <c r="F119" s="51"/>
      <c r="G119" s="51"/>
      <c r="H119" s="51"/>
      <c r="I119" s="51"/>
      <c r="J119" s="51"/>
      <c r="K119" s="51"/>
      <c r="L119" s="51"/>
      <c r="M119" s="51"/>
      <c r="N119" s="51"/>
      <c r="O119" s="52"/>
      <c r="Q119" s="113"/>
      <c r="R119" s="113"/>
      <c r="S119" s="115"/>
      <c r="T119" s="115"/>
      <c r="U119" s="122"/>
      <c r="V119" s="122"/>
      <c r="W119" s="122"/>
      <c r="X119" s="122"/>
      <c r="Y119" s="122"/>
      <c r="Z119" s="122"/>
      <c r="AA119" s="122"/>
      <c r="AB119" s="122"/>
      <c r="AC119" s="119"/>
      <c r="AD119" s="119"/>
      <c r="AE119" s="119"/>
      <c r="AF119" s="119"/>
    </row>
    <row r="120" spans="1:32" ht="15" customHeight="1" x14ac:dyDescent="0.25">
      <c r="A120" s="53"/>
      <c r="B120" s="79" t="s">
        <v>269</v>
      </c>
      <c r="C120" s="54"/>
      <c r="D120" s="54"/>
      <c r="E120" s="54"/>
      <c r="F120" s="54"/>
      <c r="G120" s="54"/>
      <c r="H120" s="54"/>
      <c r="I120" s="54"/>
      <c r="J120" s="54"/>
      <c r="K120" s="54"/>
      <c r="L120" s="54"/>
      <c r="M120" s="54"/>
      <c r="N120" s="54"/>
      <c r="O120" s="55"/>
      <c r="Q120" s="113"/>
      <c r="R120" s="113"/>
      <c r="S120" s="115"/>
      <c r="T120" s="115"/>
      <c r="U120" s="122"/>
      <c r="V120" s="122"/>
      <c r="W120" s="122"/>
      <c r="X120" s="122"/>
      <c r="Y120" s="122"/>
      <c r="Z120" s="122"/>
      <c r="AA120" s="122"/>
      <c r="AB120" s="122"/>
      <c r="AC120" s="119"/>
      <c r="AD120" s="119"/>
      <c r="AE120" s="119"/>
      <c r="AF120" s="119"/>
    </row>
    <row r="121" spans="1:32" ht="15" customHeight="1" x14ac:dyDescent="0.25">
      <c r="A121" s="53"/>
      <c r="B121" s="79" t="s">
        <v>349</v>
      </c>
      <c r="C121" s="54"/>
      <c r="D121" s="54"/>
      <c r="E121" s="54"/>
      <c r="F121" s="54"/>
      <c r="G121" s="54"/>
      <c r="H121" s="54"/>
      <c r="I121" s="54"/>
      <c r="J121" s="54"/>
      <c r="K121" s="54"/>
      <c r="L121" s="54"/>
      <c r="M121" s="54"/>
      <c r="N121" s="54"/>
      <c r="O121" s="55"/>
      <c r="Q121" s="113"/>
      <c r="R121" s="113"/>
      <c r="S121" s="115"/>
      <c r="T121" s="115"/>
      <c r="U121" s="122"/>
      <c r="V121" s="122"/>
      <c r="W121" s="122"/>
      <c r="X121" s="122"/>
      <c r="Y121" s="122"/>
      <c r="Z121" s="122"/>
      <c r="AA121" s="122"/>
      <c r="AB121" s="122"/>
      <c r="AC121" s="119"/>
      <c r="AD121" s="119"/>
      <c r="AE121" s="119"/>
      <c r="AF121" s="119"/>
    </row>
    <row r="122" spans="1:32" ht="15" customHeight="1" x14ac:dyDescent="0.25">
      <c r="A122" s="56"/>
      <c r="B122" s="89" t="s">
        <v>351</v>
      </c>
      <c r="C122" s="57"/>
      <c r="D122" s="57"/>
      <c r="E122" s="57"/>
      <c r="F122" s="57"/>
      <c r="G122" s="57"/>
      <c r="H122" s="57"/>
      <c r="I122" s="57"/>
      <c r="J122" s="57"/>
      <c r="K122" s="57"/>
      <c r="L122" s="57"/>
      <c r="M122" s="57"/>
      <c r="N122" s="57"/>
      <c r="O122" s="58"/>
      <c r="Q122" s="113"/>
      <c r="R122" s="113"/>
      <c r="S122" s="115"/>
      <c r="T122" s="115"/>
      <c r="U122" s="122"/>
      <c r="V122" s="122"/>
      <c r="W122" s="122"/>
      <c r="X122" s="122"/>
      <c r="Y122" s="122"/>
      <c r="Z122" s="122"/>
      <c r="AA122" s="122"/>
      <c r="AB122" s="122"/>
      <c r="AC122" s="119"/>
      <c r="AD122" s="119"/>
      <c r="AE122" s="119"/>
      <c r="AF122" s="119"/>
    </row>
    <row r="123" spans="1:32" ht="15" customHeight="1" x14ac:dyDescent="0.25">
      <c r="Q123" s="113"/>
      <c r="R123" s="113"/>
      <c r="S123" s="115"/>
      <c r="T123" s="115"/>
      <c r="U123" s="122"/>
      <c r="V123" s="122"/>
      <c r="W123" s="122"/>
      <c r="X123" s="122"/>
      <c r="Y123" s="122"/>
      <c r="Z123" s="122"/>
      <c r="AA123" s="122"/>
      <c r="AB123" s="122"/>
      <c r="AC123" s="119"/>
      <c r="AD123" s="119"/>
      <c r="AE123" s="119"/>
      <c r="AF123" s="119"/>
    </row>
    <row r="124" spans="1:32" ht="15" customHeight="1" x14ac:dyDescent="0.25">
      <c r="A124" s="60" t="s">
        <v>270</v>
      </c>
      <c r="B124" s="143" t="s">
        <v>272</v>
      </c>
      <c r="C124" s="143"/>
      <c r="D124" s="143"/>
      <c r="E124" s="143"/>
      <c r="F124" s="59" t="s">
        <v>270</v>
      </c>
      <c r="G124" s="144" t="s">
        <v>271</v>
      </c>
      <c r="H124" s="144"/>
      <c r="I124" s="144"/>
      <c r="J124" s="144"/>
      <c r="L124" s="144" t="s">
        <v>347</v>
      </c>
      <c r="M124" s="144"/>
      <c r="N124" s="144"/>
      <c r="O124" s="144"/>
      <c r="Q124" s="113"/>
      <c r="R124" s="113"/>
      <c r="S124" s="115"/>
      <c r="T124" s="115"/>
      <c r="U124" s="122"/>
      <c r="V124" s="122"/>
      <c r="W124" s="122"/>
      <c r="X124" s="122"/>
      <c r="Y124" s="122"/>
      <c r="Z124" s="122"/>
      <c r="AA124" s="122"/>
      <c r="AB124" s="122"/>
      <c r="AC124" s="119"/>
      <c r="AD124" s="119"/>
      <c r="AE124" s="119"/>
      <c r="AF124" s="119"/>
    </row>
    <row r="125" spans="1:32" ht="15" customHeight="1" x14ac:dyDescent="0.25">
      <c r="A125" s="60"/>
      <c r="B125" s="143"/>
      <c r="C125" s="143"/>
      <c r="D125" s="143"/>
      <c r="E125" s="143"/>
      <c r="F125" s="59"/>
      <c r="G125" s="144"/>
      <c r="H125" s="144"/>
      <c r="I125" s="144"/>
      <c r="J125" s="144"/>
      <c r="K125" s="59"/>
      <c r="L125" s="144"/>
      <c r="M125" s="144"/>
      <c r="N125" s="144"/>
      <c r="O125" s="144"/>
      <c r="Q125" s="113"/>
      <c r="R125" s="113"/>
      <c r="S125" s="115"/>
      <c r="T125" s="115"/>
      <c r="U125" s="122"/>
      <c r="V125" s="122"/>
      <c r="W125" s="122"/>
      <c r="X125" s="122"/>
      <c r="Y125" s="122"/>
      <c r="Z125" s="122"/>
      <c r="AA125" s="122"/>
      <c r="AB125" s="122"/>
      <c r="AC125" s="119"/>
      <c r="AD125" s="119"/>
      <c r="AE125" s="119"/>
      <c r="AF125" s="119"/>
    </row>
    <row r="126" spans="1:32" ht="15" customHeight="1" x14ac:dyDescent="0.25">
      <c r="A126" s="60"/>
      <c r="B126" s="143"/>
      <c r="C126" s="143"/>
      <c r="D126" s="143"/>
      <c r="E126" s="143"/>
      <c r="F126" s="59"/>
      <c r="G126" s="144"/>
      <c r="H126" s="144"/>
      <c r="I126" s="144"/>
      <c r="J126" s="144"/>
      <c r="K126" s="59" t="s">
        <v>270</v>
      </c>
      <c r="L126" s="144"/>
      <c r="M126" s="144"/>
      <c r="N126" s="144"/>
      <c r="O126" s="144"/>
      <c r="Q126" s="113"/>
      <c r="R126" s="113"/>
      <c r="S126" s="115"/>
      <c r="T126" s="115"/>
      <c r="U126" s="122"/>
      <c r="V126" s="122"/>
      <c r="W126" s="122"/>
      <c r="X126" s="122"/>
      <c r="Y126" s="122"/>
      <c r="Z126" s="122"/>
      <c r="AA126" s="122"/>
      <c r="AB126" s="122"/>
      <c r="AC126" s="119"/>
      <c r="AD126" s="119"/>
      <c r="AE126" s="119"/>
      <c r="AF126" s="119"/>
    </row>
    <row r="127" spans="1:32" ht="15" customHeight="1" x14ac:dyDescent="0.25">
      <c r="Q127" s="113"/>
      <c r="R127" s="113"/>
      <c r="S127" s="115"/>
      <c r="T127" s="115"/>
      <c r="U127" s="122"/>
      <c r="V127" s="122"/>
      <c r="W127" s="122"/>
      <c r="X127" s="122"/>
      <c r="Y127" s="122"/>
      <c r="Z127" s="122"/>
      <c r="AA127" s="122"/>
      <c r="AB127" s="122"/>
      <c r="AC127" s="119"/>
      <c r="AD127" s="119"/>
      <c r="AE127" s="119"/>
      <c r="AF127" s="119"/>
    </row>
    <row r="128" spans="1:32" ht="15" customHeight="1" x14ac:dyDescent="0.25">
      <c r="A128" s="62" t="s">
        <v>275</v>
      </c>
      <c r="B128" s="61" t="s">
        <v>274</v>
      </c>
      <c r="E128" s="84">
        <f ca="1">IF(OFFSET(CEOADed,0,OT_Offset)="","{CEOADed}",OFFSET(CEOADed,0,OT_Offset))</f>
        <v>800</v>
      </c>
      <c r="F128" s="62" t="s">
        <v>275</v>
      </c>
      <c r="G128" s="61" t="s">
        <v>274</v>
      </c>
      <c r="J128" s="84">
        <f ca="1">IF(OFFSET(CEOADed,0,OT_Offset)="","{CEOADed}",OFFSET(CEOADed,0,OT_Offset))</f>
        <v>800</v>
      </c>
      <c r="K128" s="62" t="s">
        <v>275</v>
      </c>
      <c r="L128" s="61" t="s">
        <v>274</v>
      </c>
      <c r="O128" s="84">
        <f ca="1">IF(OFFSET(CEOADed,0,OT_Offset)="","{CEOADed}",OFFSET(CEOADed,0,OT_Offset))</f>
        <v>800</v>
      </c>
      <c r="Q128" s="113"/>
      <c r="R128" s="113"/>
      <c r="S128" s="115"/>
      <c r="T128" s="115"/>
      <c r="U128" s="122"/>
      <c r="V128" s="122"/>
      <c r="W128" s="122"/>
      <c r="X128" s="122"/>
      <c r="Y128" s="122"/>
      <c r="Z128" s="122"/>
      <c r="AA128" s="122"/>
      <c r="AB128" s="122"/>
      <c r="AC128" s="119"/>
      <c r="AD128" s="119"/>
      <c r="AE128" s="119"/>
      <c r="AF128" s="119"/>
    </row>
    <row r="129" spans="1:32" ht="15" customHeight="1" x14ac:dyDescent="0.25">
      <c r="A129" s="62" t="s">
        <v>275</v>
      </c>
      <c r="B129" s="112" t="s">
        <v>525</v>
      </c>
      <c r="E129" s="84" t="str">
        <f ca="1">IF(OFFSET(CEPlanType,0,OT_Offset)="","{CESpecCopay}",IF(OR(OFFSET(CEPlanType,0,OT_Offset)="CMM",OFFSET(CEPlanType,0,OT_Offset)="TRAD"),OFFSET(CECoins,0,OT_Offset)*100&amp;"%","$" &amp; OFFSET(CESpecCopay,0,OT_Offset)))</f>
        <v>$45</v>
      </c>
      <c r="F129" s="62" t="s">
        <v>275</v>
      </c>
      <c r="G129" s="112" t="s">
        <v>525</v>
      </c>
      <c r="J129" s="84" t="str">
        <f ca="1">IF(OFFSET(CEPlanType,0,OT_Offset)="","{CESpecCopay}",IF(OR(OFFSET(CEPlanType,0,OT_Offset)="CMM",OFFSET(CEPlanType,0,OT_Offset)="TRAD"),OFFSET(CECoins,0,OT_Offset)*100&amp;"%","$" &amp; OFFSET(CESpecCopay,0,OT_Offset)))</f>
        <v>$45</v>
      </c>
      <c r="K129" s="62" t="s">
        <v>275</v>
      </c>
      <c r="L129" s="112" t="s">
        <v>525</v>
      </c>
      <c r="N129" s="63"/>
      <c r="O129" s="84" t="str">
        <f ca="1">IF(OFFSET(CEPlanType,0,OT_Offset)="","{CESpecCopay}",IF(OR(OFFSET(CEPlanType,0,OT_Offset)="CMM",OFFSET(CEPlanType,0,OT_Offset)="TRAD"),OFFSET(CECoins,0,OT_Offset)*100&amp;"%","$" &amp; OFFSET(CESpecCopay,0,OT_Offset)))</f>
        <v>$45</v>
      </c>
      <c r="P129" s="74"/>
      <c r="Q129" s="113"/>
      <c r="R129" s="125"/>
      <c r="S129" s="115"/>
      <c r="T129" s="115"/>
      <c r="U129" s="122"/>
      <c r="V129" s="122"/>
      <c r="W129" s="122"/>
      <c r="X129" s="122"/>
      <c r="Y129" s="122"/>
      <c r="Z129" s="122"/>
      <c r="AA129" s="122"/>
      <c r="AB129" s="122"/>
      <c r="AC129" s="119"/>
      <c r="AD129" s="119"/>
      <c r="AE129" s="119"/>
      <c r="AF129" s="119"/>
    </row>
    <row r="130" spans="1:32" ht="15" customHeight="1" x14ac:dyDescent="0.25">
      <c r="A130" s="62" t="s">
        <v>275</v>
      </c>
      <c r="B130" s="61" t="s">
        <v>276</v>
      </c>
      <c r="E130" s="83">
        <f ca="1">IF(OFFSET(CECoins,0,OT_Offset)="","{CECoins}",OFFSET(CECoins,0,OT_Offset))</f>
        <v>0</v>
      </c>
      <c r="F130" s="62" t="s">
        <v>275</v>
      </c>
      <c r="G130" s="61" t="s">
        <v>276</v>
      </c>
      <c r="J130" s="83">
        <f ca="1">IF(OFFSET(CECoins,0,OT_Offset)="","{CECoins}",OFFSET(CECoins,0,OT_Offset))</f>
        <v>0</v>
      </c>
      <c r="K130" s="62" t="s">
        <v>275</v>
      </c>
      <c r="L130" s="61" t="s">
        <v>276</v>
      </c>
      <c r="O130" s="83">
        <f ca="1">IF(OFFSET(CECoins,0,OT_Offset)="","{CECoins}",OFFSET(CECoins,0,OT_Offset))</f>
        <v>0</v>
      </c>
      <c r="Q130" s="113"/>
      <c r="R130" s="113"/>
      <c r="S130" s="115"/>
      <c r="T130" s="115"/>
      <c r="U130" s="122"/>
      <c r="V130" s="122"/>
      <c r="W130" s="122"/>
      <c r="X130" s="122"/>
      <c r="Y130" s="122"/>
      <c r="Z130" s="122"/>
      <c r="AA130" s="122"/>
      <c r="AB130" s="122"/>
      <c r="AC130" s="119"/>
      <c r="AD130" s="119"/>
      <c r="AE130" s="119"/>
      <c r="AF130" s="119"/>
    </row>
    <row r="131" spans="1:32" ht="15" customHeight="1" x14ac:dyDescent="0.25">
      <c r="A131" s="62" t="s">
        <v>275</v>
      </c>
      <c r="B131" s="49" t="s">
        <v>277</v>
      </c>
      <c r="E131" s="83">
        <f ca="1">IF(OFFSET(CECoins,0,OT_Offset)="","{CECoins}",OFFSET(CECoins,0,OT_Offset))</f>
        <v>0</v>
      </c>
      <c r="F131" s="62" t="s">
        <v>275</v>
      </c>
      <c r="G131" s="49" t="s">
        <v>277</v>
      </c>
      <c r="J131" s="83">
        <f ca="1">IF(OFFSET(CECoins,0,OT_Offset)="","{CECoins}",OFFSET(CECoins,0,OT_Offset))</f>
        <v>0</v>
      </c>
      <c r="K131" s="62" t="s">
        <v>275</v>
      </c>
      <c r="L131" s="49" t="s">
        <v>277</v>
      </c>
      <c r="O131" s="83">
        <f ca="1">IF(OFFSET(CECoins,0,OT_Offset)="","{CECoins}",OFFSET(CECoins,0,OT_Offset))</f>
        <v>0</v>
      </c>
      <c r="Q131" s="113"/>
      <c r="R131" s="113"/>
      <c r="S131" s="115"/>
      <c r="T131" s="115"/>
      <c r="U131" s="122"/>
      <c r="V131" s="122"/>
      <c r="W131" s="122"/>
      <c r="X131" s="122"/>
      <c r="Y131" s="122"/>
      <c r="Z131" s="122"/>
      <c r="AA131" s="122"/>
      <c r="AB131" s="122"/>
      <c r="AC131" s="119"/>
      <c r="AD131" s="119"/>
      <c r="AE131" s="119"/>
      <c r="AF131" s="119"/>
    </row>
    <row r="132" spans="1:32" ht="15" customHeight="1" x14ac:dyDescent="0.25">
      <c r="Q132" s="113"/>
      <c r="R132" s="113"/>
      <c r="S132" s="115"/>
      <c r="T132" s="115"/>
      <c r="U132" s="122"/>
      <c r="V132" s="122"/>
      <c r="W132" s="122"/>
      <c r="X132" s="122"/>
      <c r="Y132" s="122"/>
      <c r="Z132" s="122"/>
      <c r="AA132" s="122"/>
      <c r="AB132" s="122"/>
      <c r="AC132" s="119"/>
      <c r="AD132" s="119"/>
      <c r="AE132" s="119"/>
      <c r="AF132" s="119"/>
    </row>
    <row r="133" spans="1:32" ht="15" customHeight="1" x14ac:dyDescent="0.25">
      <c r="E133" s="64" t="s">
        <v>273</v>
      </c>
      <c r="J133" s="64" t="s">
        <v>273</v>
      </c>
      <c r="O133" s="64" t="s">
        <v>273</v>
      </c>
      <c r="Q133" s="113"/>
      <c r="R133" s="113"/>
      <c r="S133" s="115"/>
      <c r="T133" s="115"/>
      <c r="U133" s="122"/>
      <c r="V133" s="122"/>
      <c r="W133" s="122"/>
      <c r="X133" s="122"/>
      <c r="Y133" s="122"/>
      <c r="Z133" s="122"/>
      <c r="AA133" s="122"/>
      <c r="AB133" s="122"/>
      <c r="AC133" s="119"/>
      <c r="AD133" s="119"/>
      <c r="AE133" s="119"/>
      <c r="AF133" s="119"/>
    </row>
    <row r="134" spans="1:32" ht="15" customHeight="1" x14ac:dyDescent="0.3">
      <c r="B134" s="67" t="s">
        <v>293</v>
      </c>
      <c r="G134" s="68" t="s">
        <v>296</v>
      </c>
      <c r="L134" s="68" t="s">
        <v>299</v>
      </c>
      <c r="Q134" s="113"/>
      <c r="R134" s="113"/>
      <c r="S134" s="115"/>
      <c r="T134" s="115"/>
      <c r="U134" s="122"/>
      <c r="V134" s="122"/>
      <c r="W134" s="122"/>
      <c r="X134" s="122"/>
      <c r="Y134" s="122"/>
      <c r="Z134" s="122"/>
      <c r="AA134" s="122"/>
      <c r="AB134" s="122"/>
      <c r="AC134" s="119"/>
      <c r="AD134" s="119"/>
      <c r="AE134" s="119"/>
      <c r="AF134" s="119"/>
    </row>
    <row r="135" spans="1:32" ht="15" customHeight="1" x14ac:dyDescent="0.3">
      <c r="B135" s="68" t="s">
        <v>278</v>
      </c>
      <c r="G135" s="69" t="s">
        <v>280</v>
      </c>
      <c r="L135" s="69" t="s">
        <v>282</v>
      </c>
      <c r="Q135" s="113"/>
      <c r="R135" s="113"/>
      <c r="S135" s="115"/>
      <c r="T135" s="115"/>
      <c r="U135" s="122"/>
      <c r="V135" s="122"/>
      <c r="W135" s="122"/>
      <c r="X135" s="122"/>
      <c r="Y135" s="122"/>
      <c r="Z135" s="122"/>
      <c r="AA135" s="122"/>
      <c r="AB135" s="122"/>
      <c r="AC135" s="119"/>
      <c r="AD135" s="119"/>
      <c r="AE135" s="119"/>
      <c r="AF135" s="119"/>
    </row>
    <row r="136" spans="1:32" ht="15" customHeight="1" x14ac:dyDescent="0.25">
      <c r="B136" s="67" t="s">
        <v>279</v>
      </c>
      <c r="G136" s="67" t="s">
        <v>297</v>
      </c>
      <c r="L136" s="67" t="s">
        <v>300</v>
      </c>
      <c r="Q136" s="113"/>
      <c r="R136" s="113"/>
      <c r="S136" s="115"/>
      <c r="T136" s="115"/>
      <c r="U136" s="122"/>
      <c r="V136" s="122"/>
      <c r="W136" s="122"/>
      <c r="X136" s="122"/>
      <c r="Y136" s="122"/>
      <c r="Z136" s="122"/>
      <c r="AA136" s="122"/>
      <c r="AB136" s="122"/>
      <c r="AC136" s="119"/>
      <c r="AD136" s="119"/>
      <c r="AE136" s="119"/>
      <c r="AF136" s="119"/>
    </row>
    <row r="137" spans="1:32" ht="15" customHeight="1" x14ac:dyDescent="0.25">
      <c r="B137" s="67" t="s">
        <v>294</v>
      </c>
      <c r="G137" s="67" t="s">
        <v>281</v>
      </c>
      <c r="L137" s="67" t="s">
        <v>301</v>
      </c>
      <c r="Q137" s="113"/>
      <c r="R137" s="113"/>
      <c r="S137" s="115"/>
      <c r="T137" s="115"/>
      <c r="U137" s="122"/>
      <c r="V137" s="122"/>
      <c r="W137" s="122"/>
      <c r="X137" s="122"/>
      <c r="Y137" s="122"/>
      <c r="Z137" s="122"/>
      <c r="AA137" s="122"/>
      <c r="AB137" s="122"/>
      <c r="AC137" s="119"/>
      <c r="AD137" s="119"/>
      <c r="AE137" s="119"/>
      <c r="AF137" s="119"/>
    </row>
    <row r="138" spans="1:32" ht="15" customHeight="1" x14ac:dyDescent="0.25">
      <c r="B138" s="67" t="s">
        <v>295</v>
      </c>
      <c r="G138" s="67" t="s">
        <v>298</v>
      </c>
      <c r="L138" s="67" t="s">
        <v>302</v>
      </c>
      <c r="Q138" s="113"/>
      <c r="R138" s="113"/>
      <c r="S138" s="115"/>
      <c r="T138" s="115"/>
      <c r="U138" s="122"/>
      <c r="V138" s="122"/>
      <c r="W138" s="122"/>
      <c r="X138" s="122"/>
      <c r="Y138" s="122"/>
      <c r="Z138" s="122"/>
      <c r="AA138" s="122"/>
      <c r="AB138" s="122"/>
      <c r="AC138" s="119"/>
      <c r="AD138" s="119"/>
      <c r="AE138" s="119"/>
      <c r="AF138" s="119"/>
    </row>
    <row r="139" spans="1:32" ht="15" customHeight="1" x14ac:dyDescent="0.25">
      <c r="Q139" s="113"/>
      <c r="R139" s="113"/>
      <c r="S139" s="115"/>
      <c r="T139" s="115"/>
      <c r="U139" s="122"/>
      <c r="V139" s="122"/>
      <c r="W139" s="122"/>
      <c r="X139" s="122"/>
      <c r="Y139" s="122"/>
      <c r="Z139" s="122"/>
      <c r="AA139" s="122"/>
      <c r="AB139" s="122"/>
      <c r="AC139" s="119"/>
      <c r="AD139" s="119"/>
      <c r="AE139" s="119"/>
      <c r="AF139" s="119"/>
    </row>
    <row r="140" spans="1:32" ht="15" customHeight="1" x14ac:dyDescent="0.25">
      <c r="B140" s="70" t="s">
        <v>283</v>
      </c>
      <c r="C140" s="71"/>
      <c r="D140" s="71"/>
      <c r="E140" s="90">
        <v>12700</v>
      </c>
      <c r="G140" s="70" t="s">
        <v>283</v>
      </c>
      <c r="H140" s="71"/>
      <c r="I140" s="71"/>
      <c r="J140" s="90">
        <v>5600</v>
      </c>
      <c r="L140" s="70" t="s">
        <v>283</v>
      </c>
      <c r="M140" s="71"/>
      <c r="N140" s="71"/>
      <c r="O140" s="90">
        <v>2800</v>
      </c>
      <c r="Q140" s="113"/>
      <c r="R140" s="113"/>
      <c r="S140" s="115"/>
      <c r="T140" s="115"/>
      <c r="U140" s="122"/>
      <c r="V140" s="122"/>
      <c r="W140" s="122"/>
      <c r="X140" s="122"/>
      <c r="Y140" s="122"/>
      <c r="Z140" s="122"/>
      <c r="AA140" s="122"/>
      <c r="AB140" s="122"/>
      <c r="AC140" s="119"/>
      <c r="AD140" s="119"/>
      <c r="AE140" s="119"/>
      <c r="AF140" s="119"/>
    </row>
    <row r="141" spans="1:32" ht="15" customHeight="1" x14ac:dyDescent="0.25">
      <c r="Q141" s="113"/>
      <c r="R141" s="113"/>
      <c r="S141" s="115"/>
      <c r="T141" s="115"/>
      <c r="U141" s="122"/>
      <c r="V141" s="122"/>
      <c r="W141" s="122"/>
      <c r="X141" s="122"/>
      <c r="Y141" s="122"/>
      <c r="Z141" s="122"/>
      <c r="AA141" s="122"/>
      <c r="AB141" s="122"/>
      <c r="AC141" s="119"/>
      <c r="AD141" s="119"/>
      <c r="AE141" s="119"/>
      <c r="AF141" s="119"/>
    </row>
    <row r="142" spans="1:32" ht="15" customHeight="1" x14ac:dyDescent="0.25">
      <c r="B142" s="65" t="s">
        <v>284</v>
      </c>
      <c r="G142" s="65" t="s">
        <v>303</v>
      </c>
      <c r="L142" s="65" t="s">
        <v>304</v>
      </c>
      <c r="Q142" s="113"/>
      <c r="R142" s="113"/>
      <c r="S142" s="115"/>
      <c r="T142" s="115"/>
      <c r="U142" s="122"/>
      <c r="V142" s="122"/>
      <c r="W142" s="122"/>
      <c r="X142" s="122"/>
      <c r="Y142" s="122"/>
      <c r="Z142" s="122"/>
      <c r="AA142" s="122"/>
      <c r="AB142" s="122"/>
      <c r="AC142" s="119"/>
      <c r="AD142" s="119"/>
      <c r="AE142" s="119"/>
      <c r="AF142" s="119"/>
    </row>
    <row r="143" spans="1:32" ht="15" customHeight="1" x14ac:dyDescent="0.25">
      <c r="B143" s="134" t="s">
        <v>285</v>
      </c>
      <c r="C143" s="134"/>
      <c r="D143" s="134"/>
      <c r="E143" s="135"/>
      <c r="G143" s="134" t="s">
        <v>285</v>
      </c>
      <c r="H143" s="134"/>
      <c r="I143" s="134"/>
      <c r="J143" s="135"/>
      <c r="L143" s="134" t="s">
        <v>285</v>
      </c>
      <c r="M143" s="134"/>
      <c r="N143" s="134"/>
      <c r="O143" s="135"/>
      <c r="Q143" s="113"/>
      <c r="R143" s="113"/>
      <c r="S143" s="115"/>
      <c r="T143" s="115"/>
      <c r="U143" s="122"/>
      <c r="V143" s="122"/>
      <c r="W143" s="122"/>
      <c r="X143" s="122"/>
      <c r="Y143" s="122"/>
      <c r="Z143" s="122"/>
      <c r="AA143" s="122"/>
      <c r="AB143" s="122"/>
      <c r="AC143" s="119"/>
      <c r="AD143" s="119"/>
      <c r="AE143" s="119"/>
      <c r="AF143" s="119"/>
    </row>
    <row r="144" spans="1:32" ht="15" customHeight="1" x14ac:dyDescent="0.25">
      <c r="B144" s="136" t="str">
        <f ca="1">IF(OFFSET(CEMatDedStar,0,OT_Offset)&lt;&gt;"Y","Deductibles","Deductibles*")</f>
        <v>Deductibles</v>
      </c>
      <c r="C144" s="136"/>
      <c r="D144" s="137"/>
      <c r="E144" s="92">
        <f ca="1">IF(OFFSET(SBCMatCEDed,0,OT_Offset)="","{SBCMatCEDed}",OFFSET(SBCMatCEDed,0,OT_Offset))</f>
        <v>800</v>
      </c>
      <c r="G144" s="136" t="str">
        <f ca="1">IF(OFFSET(CEDiaDedStar,0,OT_Offset)&lt;&gt;"Y","Deductibles","Deductibles*")</f>
        <v>Deductibles</v>
      </c>
      <c r="H144" s="136"/>
      <c r="I144" s="137"/>
      <c r="J144" s="92">
        <f ca="1">IF(OFFSET(SBCDiaCEDed,0,OT_Offset)="","{SBCDiaCEDed}",OFFSET(SBCDiaCEDed,0,OT_Offset))</f>
        <v>500</v>
      </c>
      <c r="L144" s="136" t="str">
        <f ca="1">IF(OFFSET(CEFraDedStar,0,OT_Offset)&lt;&gt;"Y","Deductibles","Deductibles*")</f>
        <v>Deductibles</v>
      </c>
      <c r="M144" s="136"/>
      <c r="N144" s="137"/>
      <c r="O144" s="92">
        <f ca="1">IF(OFFSET(CEFraDed,0,OT_Offset)="","{CEFraDed}",OFFSET(CEFraDed,0,OT_Offset))</f>
        <v>800</v>
      </c>
      <c r="Q144" s="113"/>
      <c r="R144" s="113"/>
      <c r="S144" s="115"/>
      <c r="T144" s="115"/>
      <c r="U144" s="122"/>
      <c r="V144" s="122"/>
      <c r="W144" s="122"/>
      <c r="X144" s="122"/>
      <c r="Y144" s="122"/>
      <c r="Z144" s="122"/>
      <c r="AA144" s="122"/>
      <c r="AB144" s="122"/>
      <c r="AC144" s="119"/>
      <c r="AD144" s="119"/>
      <c r="AE144" s="119"/>
      <c r="AF144" s="119"/>
    </row>
    <row r="145" spans="1:32" ht="15" customHeight="1" x14ac:dyDescent="0.25">
      <c r="B145" s="136" t="s">
        <v>286</v>
      </c>
      <c r="C145" s="136"/>
      <c r="D145" s="137"/>
      <c r="E145" s="92">
        <f ca="1">IF(OFFSET(SBCMatCECop,0,OT_Offset)="","{SBCMatCECop}",OFFSET(SBCMatCECop,0,OT_Offset))</f>
        <v>0</v>
      </c>
      <c r="G145" s="136" t="s">
        <v>286</v>
      </c>
      <c r="H145" s="136"/>
      <c r="I145" s="137"/>
      <c r="J145" s="92">
        <f ca="1">IF(OFFSET(SBCDiaCECop,0,OT_Offset)="","{SBCDiaCECop}",OFFSET(SBCDiaCECop,0,OT_Offset))</f>
        <v>200</v>
      </c>
      <c r="L145" s="136" t="s">
        <v>286</v>
      </c>
      <c r="M145" s="136"/>
      <c r="N145" s="137"/>
      <c r="O145" s="92">
        <f ca="1">IF(OFFSET(CEFraCopay,0,OT_Offset)="","{CEFraCopay}",OFFSET(CEFraCopay,0,OT_Offset))</f>
        <v>500</v>
      </c>
      <c r="Q145" s="113"/>
      <c r="R145" s="113"/>
      <c r="S145" s="115"/>
      <c r="T145" s="115"/>
      <c r="U145" s="122"/>
      <c r="V145" s="122"/>
      <c r="W145" s="122"/>
      <c r="X145" s="122"/>
      <c r="Y145" s="122"/>
      <c r="Z145" s="122"/>
      <c r="AA145" s="122"/>
      <c r="AB145" s="122"/>
      <c r="AC145" s="119"/>
      <c r="AD145" s="119"/>
      <c r="AE145" s="119"/>
      <c r="AF145" s="119"/>
    </row>
    <row r="146" spans="1:32" ht="15" customHeight="1" x14ac:dyDescent="0.25">
      <c r="B146" s="136" t="s">
        <v>287</v>
      </c>
      <c r="C146" s="136"/>
      <c r="D146" s="137"/>
      <c r="E146" s="91">
        <f ca="1">IF(OFFSET(SBCMatCECoi,0,OT_Offset)="","{SBCMatCECoi}",OFFSET(SBCMatCECoi,0,OT_Offset))</f>
        <v>0</v>
      </c>
      <c r="G146" s="136" t="s">
        <v>287</v>
      </c>
      <c r="H146" s="136"/>
      <c r="I146" s="137"/>
      <c r="J146" s="91">
        <f ca="1">IF(OFFSET(SBCDiaCECoi,0,OT_Offset)="","{SBCDiaCECoi}",OFFSET(SBCDiaCECoi,0,OT_Offset))</f>
        <v>0</v>
      </c>
      <c r="L146" s="136" t="s">
        <v>287</v>
      </c>
      <c r="M146" s="136"/>
      <c r="N146" s="137"/>
      <c r="O146" s="91">
        <f ca="1">IF(OFFSET(CEFraCoins,0,OT_Offset)="","{CEFraCoins}",OFFSET(CEFraCoins,0,OT_Offset))</f>
        <v>0</v>
      </c>
      <c r="Q146" s="113"/>
      <c r="R146" s="113"/>
      <c r="S146" s="115"/>
      <c r="T146" s="115"/>
      <c r="U146" s="122"/>
      <c r="V146" s="122"/>
      <c r="W146" s="122"/>
      <c r="X146" s="122"/>
      <c r="Y146" s="122"/>
      <c r="Z146" s="122"/>
      <c r="AA146" s="122"/>
      <c r="AB146" s="122"/>
      <c r="AC146" s="119"/>
      <c r="AD146" s="119"/>
      <c r="AE146" s="119"/>
      <c r="AF146" s="119"/>
    </row>
    <row r="147" spans="1:32" ht="15" customHeight="1" x14ac:dyDescent="0.25">
      <c r="B147" s="135" t="s">
        <v>288</v>
      </c>
      <c r="C147" s="135"/>
      <c r="D147" s="135"/>
      <c r="E147" s="135"/>
      <c r="G147" s="135" t="s">
        <v>288</v>
      </c>
      <c r="H147" s="135"/>
      <c r="I147" s="135"/>
      <c r="J147" s="135"/>
      <c r="L147" s="135" t="s">
        <v>288</v>
      </c>
      <c r="M147" s="135"/>
      <c r="N147" s="135"/>
      <c r="O147" s="135"/>
      <c r="Q147" s="113"/>
      <c r="R147" s="113"/>
      <c r="S147" s="115"/>
      <c r="T147" s="115"/>
      <c r="U147" s="122"/>
      <c r="V147" s="122"/>
      <c r="W147" s="122"/>
      <c r="X147" s="122"/>
      <c r="Y147" s="122"/>
      <c r="Z147" s="122"/>
      <c r="AA147" s="122"/>
      <c r="AB147" s="122"/>
      <c r="AC147" s="119"/>
      <c r="AD147" s="119"/>
      <c r="AE147" s="119"/>
      <c r="AF147" s="119"/>
    </row>
    <row r="148" spans="1:32" ht="15" customHeight="1" x14ac:dyDescent="0.25">
      <c r="B148" s="136" t="s">
        <v>289</v>
      </c>
      <c r="C148" s="136"/>
      <c r="D148" s="137"/>
      <c r="E148" s="72">
        <f ca="1">IF(OFFSET(SBCMatCEExc,0,OT_Offset)="","{SBCMatCEExc}",OFFSET(SBCMatCEExc,0,OT_Offset))</f>
        <v>70</v>
      </c>
      <c r="G148" s="136" t="s">
        <v>289</v>
      </c>
      <c r="H148" s="136"/>
      <c r="I148" s="137"/>
      <c r="J148" s="72">
        <f ca="1">IF(OFFSET(SBCDiaCEExc,0,OT_Offset)="","{SBCDiaCEExc}",OFFSET(SBCDiaCEExc,0,OT_Offset))</f>
        <v>4100</v>
      </c>
      <c r="L148" s="136" t="s">
        <v>289</v>
      </c>
      <c r="M148" s="136"/>
      <c r="N148" s="137"/>
      <c r="O148" s="72">
        <f ca="1">IF(OFFSET(CEFraLimitExc,0,OT_Offset)="","{CEFraLimitExc}",OFFSET(CEFraLimitExc,0,OT_Offset))</f>
        <v>10</v>
      </c>
      <c r="Q148" s="113"/>
      <c r="R148" s="113"/>
      <c r="S148" s="115"/>
      <c r="T148" s="115"/>
      <c r="U148" s="122"/>
      <c r="V148" s="122"/>
      <c r="W148" s="122"/>
      <c r="X148" s="122"/>
      <c r="Y148" s="122"/>
      <c r="Z148" s="122"/>
      <c r="AA148" s="122"/>
      <c r="AB148" s="122"/>
      <c r="AC148" s="119"/>
      <c r="AD148" s="119"/>
      <c r="AE148" s="119"/>
      <c r="AF148" s="119"/>
    </row>
    <row r="149" spans="1:32" s="76" customFormat="1" ht="15" customHeight="1" x14ac:dyDescent="0.25">
      <c r="A149" s="23"/>
      <c r="B149" s="148" t="s">
        <v>290</v>
      </c>
      <c r="C149" s="148"/>
      <c r="D149" s="149"/>
      <c r="E149" s="73">
        <f ca="1">IFERROR(SUM(E144:E146)+E148,"{SUM}")</f>
        <v>870</v>
      </c>
      <c r="F149" s="23"/>
      <c r="G149" s="148" t="s">
        <v>291</v>
      </c>
      <c r="H149" s="148"/>
      <c r="I149" s="149"/>
      <c r="J149" s="73">
        <f ca="1">IFERROR(SUM(J144:J146)+J148,"{SUM}")</f>
        <v>4800</v>
      </c>
      <c r="K149" s="23"/>
      <c r="L149" s="148" t="s">
        <v>292</v>
      </c>
      <c r="M149" s="148"/>
      <c r="N149" s="149"/>
      <c r="O149" s="73">
        <f ca="1">IFERROR(SUM(O144:O146)+O148,"{SUM}")</f>
        <v>1310</v>
      </c>
      <c r="P149" s="23"/>
      <c r="Q149" s="113"/>
      <c r="R149" s="113"/>
      <c r="S149" s="115"/>
      <c r="T149" s="115"/>
      <c r="U149" s="122"/>
      <c r="V149" s="122"/>
      <c r="W149" s="122"/>
      <c r="X149" s="122"/>
      <c r="Y149" s="122"/>
      <c r="Z149" s="122"/>
      <c r="AA149" s="122"/>
      <c r="AB149" s="122"/>
      <c r="AC149" s="119"/>
      <c r="AD149" s="119"/>
      <c r="AE149" s="119"/>
      <c r="AF149" s="119"/>
    </row>
    <row r="150" spans="1:32" s="76" customFormat="1" ht="15" customHeight="1" x14ac:dyDescent="0.25">
      <c r="A150" s="66"/>
      <c r="B150" s="23"/>
      <c r="C150" s="23"/>
      <c r="D150" s="23"/>
      <c r="E150" s="23"/>
      <c r="F150" s="66"/>
      <c r="G150" s="23"/>
      <c r="H150" s="23"/>
      <c r="I150" s="23"/>
      <c r="J150" s="23"/>
      <c r="K150" s="66"/>
      <c r="L150" s="23"/>
      <c r="M150" s="23"/>
      <c r="N150" s="23"/>
      <c r="O150" s="23"/>
      <c r="P150" s="23"/>
      <c r="Q150" s="113"/>
      <c r="R150" s="113"/>
      <c r="S150" s="115"/>
      <c r="T150" s="115"/>
      <c r="U150" s="122"/>
      <c r="V150" s="122"/>
      <c r="W150" s="122"/>
      <c r="X150" s="122"/>
      <c r="Y150" s="122"/>
      <c r="Z150" s="122"/>
      <c r="AA150" s="122"/>
      <c r="AB150" s="122"/>
      <c r="AC150" s="119"/>
      <c r="AD150" s="119"/>
      <c r="AE150" s="119"/>
      <c r="AF150" s="119"/>
    </row>
    <row r="151" spans="1:32" ht="15" customHeight="1" x14ac:dyDescent="0.25">
      <c r="Q151" s="113"/>
      <c r="R151" s="113"/>
      <c r="S151" s="115"/>
      <c r="T151" s="115"/>
      <c r="U151" s="122"/>
      <c r="V151" s="122"/>
      <c r="W151" s="122"/>
      <c r="X151" s="122"/>
      <c r="Y151" s="122"/>
      <c r="Z151" s="122"/>
      <c r="AA151" s="122"/>
      <c r="AB151" s="122"/>
      <c r="AC151" s="119"/>
      <c r="AD151" s="119"/>
      <c r="AE151" s="119"/>
      <c r="AF151" s="119"/>
    </row>
    <row r="152" spans="1:32" s="76" customFormat="1" ht="35.1" hidden="1" customHeight="1" x14ac:dyDescent="0.25">
      <c r="A152" s="131" t="s">
        <v>329</v>
      </c>
      <c r="B152" s="131"/>
      <c r="C152" s="131"/>
      <c r="D152" s="131"/>
      <c r="E152" s="131"/>
      <c r="F152" s="131"/>
      <c r="G152" s="131"/>
      <c r="H152" s="131"/>
      <c r="I152" s="131"/>
      <c r="J152" s="131"/>
      <c r="K152" s="131"/>
      <c r="L152" s="131"/>
      <c r="M152" s="131"/>
      <c r="N152" s="131"/>
      <c r="O152" s="131"/>
      <c r="P152" s="23"/>
      <c r="Q152" s="126" t="str">
        <f ca="1">IF(OFFSET(CT_IHCPNote,0,0)="","{CT_IHCPNote}",OFFSET(CT_IHCPNote,OT_Offset-2,0))</f>
        <v>N</v>
      </c>
      <c r="R152" s="113">
        <v>35</v>
      </c>
      <c r="S152" s="115"/>
      <c r="T152" s="115"/>
      <c r="U152" s="122"/>
      <c r="V152" s="122"/>
      <c r="W152" s="122"/>
      <c r="X152" s="122"/>
      <c r="Y152" s="122"/>
      <c r="Z152" s="122"/>
      <c r="AA152" s="122"/>
      <c r="AB152" s="122"/>
      <c r="AC152" s="119"/>
      <c r="AD152" s="119"/>
      <c r="AE152" s="119"/>
      <c r="AF152" s="119"/>
    </row>
    <row r="153" spans="1:32" s="76" customFormat="1" ht="24.95" hidden="1" customHeight="1" x14ac:dyDescent="0.25">
      <c r="A153" s="93" t="s">
        <v>352</v>
      </c>
      <c r="B153" s="94"/>
      <c r="C153" s="94"/>
      <c r="D153" s="94"/>
      <c r="E153" s="94"/>
      <c r="F153" s="94"/>
      <c r="G153" s="94"/>
      <c r="H153" s="94"/>
      <c r="I153" s="94"/>
      <c r="J153" s="94"/>
      <c r="K153" s="94"/>
      <c r="L153" s="94"/>
      <c r="M153" s="94"/>
      <c r="N153" s="94"/>
      <c r="O153" s="95"/>
      <c r="P153" s="23"/>
      <c r="Q153" s="113" t="str">
        <f ca="1">IF(OR(OFFSET(CEMatDedStar,0,OT_Offset)="Y",OFFSET(CEDiaDedStar,0,OT_Offset)="Y",OFFSET(CEFraDedStar,0,OT_Offset)="Y"),"Y","N")</f>
        <v>N</v>
      </c>
      <c r="R153" s="113">
        <v>25</v>
      </c>
      <c r="S153" s="115"/>
      <c r="T153" s="115"/>
      <c r="U153" s="122"/>
      <c r="V153" s="122"/>
      <c r="W153" s="122"/>
      <c r="X153" s="122"/>
      <c r="Y153" s="122"/>
      <c r="Z153" s="122"/>
      <c r="AA153" s="122"/>
      <c r="AB153" s="122"/>
      <c r="AC153" s="119"/>
      <c r="AD153" s="119"/>
      <c r="AE153" s="119"/>
      <c r="AF153" s="119"/>
    </row>
    <row r="154" spans="1:32" ht="15" customHeight="1" x14ac:dyDescent="0.25">
      <c r="Q154" s="113"/>
      <c r="R154" s="113"/>
      <c r="S154" s="115"/>
      <c r="T154" s="115"/>
      <c r="U154" s="122"/>
      <c r="V154" s="122"/>
      <c r="W154" s="122"/>
      <c r="X154" s="122"/>
      <c r="Y154" s="122"/>
      <c r="Z154" s="122"/>
      <c r="AA154" s="122"/>
      <c r="AB154" s="122"/>
      <c r="AC154" s="119"/>
      <c r="AD154" s="119"/>
      <c r="AE154" s="119"/>
      <c r="AF154" s="119"/>
    </row>
    <row r="155" spans="1:32" s="76" customFormat="1" ht="15" customHeight="1" x14ac:dyDescent="0.25">
      <c r="A155" s="132" t="s">
        <v>355</v>
      </c>
      <c r="B155" s="132"/>
      <c r="C155" s="132"/>
      <c r="D155" s="132"/>
      <c r="E155" s="132"/>
      <c r="F155" s="132"/>
      <c r="G155" s="132"/>
      <c r="H155" s="132"/>
      <c r="I155" s="132"/>
      <c r="J155" s="132"/>
      <c r="K155" s="132"/>
      <c r="L155" s="132"/>
      <c r="M155" s="132"/>
      <c r="N155" s="132"/>
      <c r="O155" s="132"/>
      <c r="P155" s="23"/>
      <c r="Q155" s="113"/>
      <c r="R155" s="113"/>
      <c r="S155" s="115"/>
      <c r="T155" s="115"/>
      <c r="U155" s="122"/>
      <c r="V155" s="122"/>
      <c r="W155" s="122"/>
      <c r="X155" s="122"/>
      <c r="Y155" s="122"/>
      <c r="Z155" s="122"/>
      <c r="AA155" s="122"/>
      <c r="AB155" s="122"/>
      <c r="AC155" s="119"/>
      <c r="AD155" s="119"/>
      <c r="AE155" s="119"/>
      <c r="AF155" s="119"/>
    </row>
    <row r="156" spans="1:32" s="76" customFormat="1" ht="15" customHeight="1" x14ac:dyDescent="0.25">
      <c r="A156" s="23"/>
      <c r="B156" s="23"/>
      <c r="C156" s="23"/>
      <c r="D156" s="23"/>
      <c r="E156" s="23"/>
      <c r="F156" s="23"/>
      <c r="G156" s="23"/>
      <c r="H156" s="23"/>
      <c r="I156" s="23"/>
      <c r="J156" s="23"/>
      <c r="K156" s="23"/>
      <c r="L156" s="23"/>
      <c r="M156" s="23"/>
      <c r="N156" s="23"/>
      <c r="O156" s="23"/>
      <c r="P156" s="23"/>
      <c r="Q156" s="127" t="s">
        <v>257</v>
      </c>
      <c r="R156" s="128"/>
      <c r="S156" s="128"/>
      <c r="T156" s="128"/>
      <c r="U156" s="128"/>
      <c r="V156" s="122"/>
      <c r="W156" s="122"/>
      <c r="X156" s="122"/>
      <c r="Y156" s="122"/>
      <c r="Z156" s="122"/>
      <c r="AA156" s="122"/>
      <c r="AB156" s="122"/>
      <c r="AC156" s="119"/>
      <c r="AD156" s="119"/>
      <c r="AE156" s="119"/>
      <c r="AF156" s="119"/>
    </row>
    <row r="157" spans="1:32" s="76" customFormat="1" ht="15" customHeight="1" x14ac:dyDescent="0.25">
      <c r="A157" s="23"/>
      <c r="B157" s="23"/>
      <c r="C157" s="23"/>
      <c r="D157" s="23"/>
      <c r="E157" s="23"/>
      <c r="F157" s="23"/>
      <c r="G157" s="23"/>
      <c r="H157" s="23"/>
      <c r="I157" s="23"/>
      <c r="J157" s="23"/>
      <c r="K157" s="23"/>
      <c r="L157" s="23"/>
      <c r="M157" s="23"/>
      <c r="N157" s="23"/>
      <c r="O157" s="23"/>
      <c r="P157" s="23"/>
      <c r="Q157" s="128"/>
      <c r="R157" s="128"/>
      <c r="S157" s="128"/>
      <c r="T157" s="128"/>
      <c r="U157" s="128"/>
      <c r="V157" s="122"/>
      <c r="W157" s="122"/>
      <c r="X157" s="122"/>
      <c r="Y157" s="122"/>
      <c r="Z157" s="122"/>
      <c r="AA157" s="122"/>
      <c r="AB157" s="122"/>
      <c r="AC157" s="119"/>
      <c r="AD157" s="119"/>
      <c r="AE157" s="119"/>
      <c r="AF157" s="119"/>
    </row>
    <row r="158" spans="1:32" s="76" customFormat="1" ht="45" customHeight="1" x14ac:dyDescent="0.25">
      <c r="A158" s="80">
        <v>1</v>
      </c>
      <c r="B158" s="133" t="s">
        <v>405</v>
      </c>
      <c r="C158" s="129"/>
      <c r="D158" s="129"/>
      <c r="E158" s="129"/>
      <c r="F158" s="129"/>
      <c r="G158" s="129"/>
      <c r="H158" s="129"/>
      <c r="I158" s="129"/>
      <c r="J158" s="129"/>
      <c r="K158" s="129"/>
      <c r="L158" s="129"/>
      <c r="M158" s="129"/>
      <c r="N158" s="129"/>
      <c r="O158" s="129"/>
      <c r="P158" s="23"/>
      <c r="Q158" s="113"/>
      <c r="R158" s="128"/>
      <c r="S158" s="128"/>
      <c r="T158" s="128"/>
      <c r="U158" s="128"/>
      <c r="V158" s="122"/>
      <c r="W158" s="122"/>
      <c r="X158" s="122"/>
      <c r="Y158" s="122"/>
      <c r="Z158" s="122"/>
      <c r="AA158" s="122"/>
      <c r="AB158" s="122"/>
      <c r="AC158" s="119"/>
      <c r="AD158" s="119"/>
      <c r="AE158" s="119"/>
      <c r="AF158" s="119"/>
    </row>
    <row r="159" spans="1:32" s="76" customFormat="1" ht="15" customHeight="1" x14ac:dyDescent="0.25">
      <c r="A159" s="23"/>
      <c r="B159" s="23"/>
      <c r="C159" s="23"/>
      <c r="D159" s="23"/>
      <c r="E159" s="23"/>
      <c r="F159" s="23"/>
      <c r="G159" s="23"/>
      <c r="H159" s="23"/>
      <c r="I159" s="23"/>
      <c r="J159" s="23"/>
      <c r="K159" s="23"/>
      <c r="L159" s="23"/>
      <c r="M159" s="23"/>
      <c r="N159" s="23"/>
      <c r="O159" s="23"/>
      <c r="P159" s="23"/>
      <c r="Q159" s="128"/>
      <c r="R159" s="128"/>
      <c r="S159" s="128"/>
      <c r="T159" s="128"/>
      <c r="U159" s="128"/>
      <c r="V159" s="122"/>
      <c r="W159" s="122"/>
      <c r="X159" s="122"/>
      <c r="Y159" s="122"/>
      <c r="Z159" s="122"/>
      <c r="AA159" s="122"/>
      <c r="AB159" s="122"/>
      <c r="AC159" s="119"/>
      <c r="AD159" s="119"/>
      <c r="AE159" s="119"/>
      <c r="AF159" s="119"/>
    </row>
    <row r="160" spans="1:32" s="76" customFormat="1" ht="15" customHeight="1" x14ac:dyDescent="0.25">
      <c r="A160" s="80"/>
      <c r="B160" s="129"/>
      <c r="C160" s="129"/>
      <c r="D160" s="129"/>
      <c r="E160" s="129"/>
      <c r="F160" s="129"/>
      <c r="G160" s="129"/>
      <c r="H160" s="129"/>
      <c r="I160" s="129"/>
      <c r="J160" s="129"/>
      <c r="K160" s="129"/>
      <c r="L160" s="129"/>
      <c r="M160" s="129"/>
      <c r="N160" s="129"/>
      <c r="O160" s="129"/>
      <c r="P160" s="23"/>
      <c r="Q160" s="113"/>
      <c r="R160" s="128"/>
      <c r="S160" s="128"/>
      <c r="T160" s="128"/>
      <c r="U160" s="128"/>
      <c r="V160" s="128"/>
      <c r="W160" s="122"/>
      <c r="X160" s="122"/>
      <c r="Y160" s="122"/>
      <c r="Z160" s="122"/>
      <c r="AA160" s="122"/>
      <c r="AB160" s="122"/>
      <c r="AC160" s="119"/>
      <c r="AD160" s="119"/>
      <c r="AE160" s="119"/>
      <c r="AF160" s="119"/>
    </row>
    <row r="161" spans="1:32" s="76" customFormat="1" ht="15" customHeight="1" x14ac:dyDescent="0.25">
      <c r="A161" s="23"/>
      <c r="B161" s="23"/>
      <c r="C161" s="23"/>
      <c r="D161" s="23"/>
      <c r="E161" s="23"/>
      <c r="F161" s="23"/>
      <c r="G161" s="23"/>
      <c r="H161" s="23"/>
      <c r="I161" s="23"/>
      <c r="J161" s="23"/>
      <c r="K161" s="23"/>
      <c r="L161" s="23"/>
      <c r="M161" s="23"/>
      <c r="N161" s="23"/>
      <c r="O161" s="23"/>
      <c r="P161" s="23"/>
      <c r="Q161" s="130"/>
      <c r="R161" s="130"/>
      <c r="S161" s="130"/>
      <c r="T161" s="130"/>
      <c r="U161" s="130"/>
      <c r="V161" s="122"/>
      <c r="W161" s="122"/>
      <c r="X161" s="122"/>
      <c r="Y161" s="122"/>
      <c r="Z161" s="122"/>
      <c r="AA161" s="122"/>
      <c r="AB161" s="122"/>
      <c r="AC161" s="119"/>
      <c r="AD161" s="119"/>
      <c r="AE161" s="119"/>
      <c r="AF161" s="119"/>
    </row>
    <row r="162" spans="1:32" s="76" customFormat="1" ht="15" customHeight="1" x14ac:dyDescent="0.25">
      <c r="A162" s="23"/>
      <c r="B162" s="23"/>
      <c r="C162" s="23"/>
      <c r="D162" s="23"/>
      <c r="E162" s="23"/>
      <c r="F162" s="23"/>
      <c r="G162" s="23"/>
      <c r="H162" s="23"/>
      <c r="I162" s="23"/>
      <c r="J162" s="23"/>
      <c r="K162" s="23"/>
      <c r="L162" s="23"/>
      <c r="M162" s="23"/>
      <c r="N162" s="23"/>
      <c r="O162" s="23"/>
      <c r="P162" s="23"/>
      <c r="Q162" s="130"/>
      <c r="R162" s="130"/>
      <c r="S162" s="130"/>
      <c r="T162" s="130"/>
      <c r="U162" s="130"/>
      <c r="V162" s="122"/>
      <c r="W162" s="122"/>
      <c r="X162" s="122"/>
      <c r="Y162" s="122"/>
      <c r="Z162" s="122"/>
      <c r="AA162" s="122"/>
      <c r="AB162" s="122"/>
      <c r="AC162" s="119"/>
      <c r="AD162" s="119"/>
      <c r="AE162" s="119"/>
      <c r="AF162" s="119"/>
    </row>
    <row r="163" spans="1:32" s="76" customFormat="1" ht="15" customHeight="1" x14ac:dyDescent="0.25">
      <c r="A163" s="23"/>
      <c r="B163" s="23"/>
      <c r="C163" s="23"/>
      <c r="D163" s="23"/>
      <c r="E163" s="23"/>
      <c r="F163" s="23"/>
      <c r="G163" s="23"/>
      <c r="H163" s="23"/>
      <c r="I163" s="23"/>
      <c r="J163" s="23"/>
      <c r="K163" s="23"/>
      <c r="L163" s="23"/>
      <c r="M163" s="23"/>
      <c r="N163" s="23"/>
      <c r="O163" s="23"/>
      <c r="P163" s="23"/>
      <c r="Q163" s="130"/>
      <c r="R163" s="130"/>
      <c r="S163" s="130"/>
      <c r="T163" s="130"/>
      <c r="U163" s="130"/>
      <c r="V163" s="122"/>
      <c r="W163" s="122"/>
      <c r="X163" s="122"/>
      <c r="Y163" s="122"/>
      <c r="Z163" s="122"/>
      <c r="AA163" s="122"/>
      <c r="AB163" s="122"/>
      <c r="AC163" s="119"/>
      <c r="AD163" s="119"/>
      <c r="AE163" s="119"/>
      <c r="AF163" s="119"/>
    </row>
    <row r="164" spans="1:32" s="76" customFormat="1" ht="15" customHeight="1" x14ac:dyDescent="0.25">
      <c r="A164" s="23"/>
      <c r="B164" s="23"/>
      <c r="C164" s="23"/>
      <c r="D164" s="23"/>
      <c r="E164" s="23"/>
      <c r="F164" s="23"/>
      <c r="G164" s="23"/>
      <c r="H164" s="23"/>
      <c r="I164" s="23"/>
      <c r="J164" s="23"/>
      <c r="K164" s="23"/>
      <c r="L164" s="23"/>
      <c r="M164" s="23"/>
      <c r="N164" s="23"/>
      <c r="O164" s="23"/>
      <c r="P164" s="23"/>
      <c r="Q164" s="130"/>
      <c r="R164" s="130"/>
      <c r="S164" s="130"/>
      <c r="T164" s="130"/>
      <c r="U164" s="130"/>
      <c r="V164" s="122"/>
      <c r="W164" s="122"/>
      <c r="X164" s="122"/>
      <c r="Y164" s="122"/>
      <c r="Z164" s="122"/>
      <c r="AA164" s="122"/>
      <c r="AB164" s="122"/>
      <c r="AC164" s="119"/>
      <c r="AD164" s="119"/>
      <c r="AE164" s="119"/>
      <c r="AF164" s="119"/>
    </row>
    <row r="165" spans="1:32" s="76" customFormat="1" ht="15" customHeight="1" x14ac:dyDescent="0.25">
      <c r="A165" s="23"/>
      <c r="B165" s="23"/>
      <c r="C165" s="23"/>
      <c r="D165" s="23"/>
      <c r="E165" s="23"/>
      <c r="F165" s="23"/>
      <c r="G165" s="23"/>
      <c r="H165" s="23"/>
      <c r="I165" s="23"/>
      <c r="J165" s="23"/>
      <c r="K165" s="23"/>
      <c r="L165" s="23"/>
      <c r="M165" s="23"/>
      <c r="N165" s="23"/>
      <c r="O165" s="23"/>
      <c r="P165" s="23"/>
      <c r="Q165" s="130"/>
      <c r="R165" s="130"/>
      <c r="S165" s="130"/>
      <c r="T165" s="130"/>
      <c r="U165" s="130"/>
      <c r="V165" s="122"/>
      <c r="W165" s="122"/>
      <c r="X165" s="122"/>
      <c r="Y165" s="122"/>
      <c r="Z165" s="122"/>
      <c r="AA165" s="122"/>
      <c r="AB165" s="122"/>
      <c r="AC165" s="119"/>
      <c r="AD165" s="119"/>
      <c r="AE165" s="119"/>
      <c r="AF165" s="119"/>
    </row>
    <row r="166" spans="1:32" s="76" customFormat="1" ht="15" customHeight="1" x14ac:dyDescent="0.25">
      <c r="A166" s="23"/>
      <c r="B166" s="23"/>
      <c r="C166" s="23"/>
      <c r="D166" s="23"/>
      <c r="E166" s="23"/>
      <c r="F166" s="23"/>
      <c r="G166" s="23"/>
      <c r="H166" s="23"/>
      <c r="I166" s="23"/>
      <c r="J166" s="23"/>
      <c r="K166" s="23"/>
      <c r="L166" s="23"/>
      <c r="M166" s="23"/>
      <c r="N166" s="23"/>
      <c r="O166" s="23"/>
      <c r="P166" s="23"/>
      <c r="Q166" s="130"/>
      <c r="R166" s="130"/>
      <c r="S166" s="130"/>
      <c r="T166" s="130"/>
      <c r="U166" s="130"/>
      <c r="V166" s="122"/>
      <c r="W166" s="122"/>
      <c r="X166" s="122"/>
      <c r="Y166" s="122"/>
      <c r="Z166" s="122"/>
      <c r="AA166" s="122"/>
      <c r="AB166" s="122"/>
      <c r="AC166" s="119"/>
      <c r="AD166" s="119"/>
      <c r="AE166" s="119"/>
      <c r="AF166" s="119"/>
    </row>
    <row r="167" spans="1:32" s="76" customFormat="1" ht="15" customHeight="1" x14ac:dyDescent="0.25">
      <c r="A167" s="23"/>
      <c r="B167" s="23"/>
      <c r="C167" s="23"/>
      <c r="D167" s="23"/>
      <c r="E167" s="23"/>
      <c r="F167" s="23"/>
      <c r="G167" s="23"/>
      <c r="H167" s="23"/>
      <c r="I167" s="23"/>
      <c r="J167" s="23"/>
      <c r="K167" s="23"/>
      <c r="L167" s="23"/>
      <c r="M167" s="23"/>
      <c r="N167" s="23"/>
      <c r="O167" s="23"/>
      <c r="P167" s="23"/>
      <c r="Q167" s="130"/>
      <c r="R167" s="130"/>
      <c r="S167" s="130"/>
      <c r="T167" s="130"/>
      <c r="U167" s="130"/>
      <c r="V167" s="122"/>
      <c r="W167" s="122"/>
      <c r="X167" s="122"/>
      <c r="Y167" s="122"/>
      <c r="Z167" s="122"/>
      <c r="AA167" s="122"/>
      <c r="AB167" s="122"/>
      <c r="AC167" s="119"/>
      <c r="AD167" s="119"/>
      <c r="AE167" s="119"/>
      <c r="AF167" s="119"/>
    </row>
    <row r="168" spans="1:32" s="76" customFormat="1" ht="15" customHeight="1" x14ac:dyDescent="0.25">
      <c r="A168" s="23"/>
      <c r="B168" s="23"/>
      <c r="C168" s="23"/>
      <c r="D168" s="23"/>
      <c r="E168" s="23"/>
      <c r="F168" s="23"/>
      <c r="G168" s="23"/>
      <c r="H168" s="23"/>
      <c r="I168" s="23"/>
      <c r="J168" s="23"/>
      <c r="K168" s="23"/>
      <c r="L168" s="23"/>
      <c r="M168" s="23"/>
      <c r="N168" s="23"/>
      <c r="O168" s="23"/>
      <c r="P168" s="23"/>
      <c r="Q168" s="130"/>
      <c r="R168" s="130"/>
      <c r="S168" s="130"/>
      <c r="T168" s="130"/>
      <c r="U168" s="130"/>
      <c r="V168" s="122"/>
      <c r="W168" s="122"/>
      <c r="X168" s="122"/>
      <c r="Y168" s="122"/>
      <c r="Z168" s="122"/>
      <c r="AA168" s="122"/>
      <c r="AB168" s="122"/>
      <c r="AC168" s="119"/>
      <c r="AD168" s="119"/>
      <c r="AE168" s="119"/>
      <c r="AF168" s="119"/>
    </row>
    <row r="169" spans="1:32" s="76" customFormat="1" ht="15" customHeight="1" x14ac:dyDescent="0.25">
      <c r="A169" s="23"/>
      <c r="B169" s="23"/>
      <c r="C169" s="23"/>
      <c r="D169" s="23"/>
      <c r="E169" s="23"/>
      <c r="F169" s="23"/>
      <c r="G169" s="23"/>
      <c r="H169" s="23"/>
      <c r="I169" s="23"/>
      <c r="J169" s="23"/>
      <c r="K169" s="23"/>
      <c r="L169" s="23"/>
      <c r="M169" s="23"/>
      <c r="N169" s="23"/>
      <c r="O169" s="23"/>
      <c r="P169" s="23"/>
      <c r="Q169" s="130"/>
      <c r="R169" s="130"/>
      <c r="S169" s="130"/>
      <c r="T169" s="130"/>
      <c r="U169" s="130"/>
      <c r="V169" s="122"/>
      <c r="W169" s="122"/>
      <c r="X169" s="122"/>
      <c r="Y169" s="122"/>
      <c r="Z169" s="122"/>
      <c r="AA169" s="122"/>
      <c r="AB169" s="122"/>
      <c r="AC169" s="119"/>
      <c r="AD169" s="119"/>
      <c r="AE169" s="119"/>
      <c r="AF169" s="119"/>
    </row>
    <row r="170" spans="1:32" ht="15" customHeight="1" x14ac:dyDescent="0.25">
      <c r="Q170" s="113"/>
      <c r="R170" s="113"/>
      <c r="S170" s="115"/>
      <c r="T170" s="115"/>
      <c r="U170" s="122"/>
      <c r="V170" s="122"/>
      <c r="W170" s="122"/>
      <c r="X170" s="122"/>
      <c r="Y170" s="122"/>
      <c r="Z170" s="122"/>
      <c r="AA170" s="122"/>
      <c r="AB170" s="122"/>
      <c r="AC170" s="119"/>
      <c r="AD170" s="119"/>
      <c r="AE170" s="119"/>
      <c r="AF170" s="119"/>
    </row>
    <row r="171" spans="1:32" ht="15" customHeight="1" x14ac:dyDescent="0.25">
      <c r="Q171" s="113"/>
      <c r="R171" s="113"/>
      <c r="S171" s="115"/>
      <c r="T171" s="115"/>
      <c r="U171" s="122"/>
      <c r="V171" s="122"/>
      <c r="W171" s="122"/>
      <c r="X171" s="122"/>
      <c r="Y171" s="122"/>
      <c r="Z171" s="122"/>
      <c r="AA171" s="122"/>
      <c r="AB171" s="122"/>
      <c r="AC171" s="119"/>
      <c r="AD171" s="119"/>
      <c r="AE171" s="119"/>
      <c r="AF171" s="119"/>
    </row>
    <row r="172" spans="1:32" ht="15" customHeight="1" x14ac:dyDescent="0.25">
      <c r="Q172" s="113"/>
      <c r="R172" s="113"/>
      <c r="S172" s="115"/>
      <c r="T172" s="115"/>
      <c r="U172" s="122"/>
      <c r="V172" s="122"/>
      <c r="W172" s="122"/>
      <c r="X172" s="122"/>
      <c r="Y172" s="122"/>
      <c r="Z172" s="122"/>
      <c r="AA172" s="122"/>
      <c r="AB172" s="122"/>
      <c r="AC172" s="119"/>
      <c r="AD172" s="119"/>
      <c r="AE172" s="119"/>
      <c r="AF172" s="119"/>
    </row>
    <row r="173" spans="1:32" ht="15" customHeight="1" x14ac:dyDescent="0.25">
      <c r="Q173" s="113"/>
      <c r="R173" s="113"/>
      <c r="S173" s="115"/>
      <c r="T173" s="115"/>
      <c r="U173" s="122"/>
      <c r="V173" s="122"/>
      <c r="W173" s="122"/>
      <c r="X173" s="122"/>
      <c r="Y173" s="122"/>
      <c r="Z173" s="122"/>
      <c r="AA173" s="122"/>
      <c r="AB173" s="122"/>
      <c r="AC173" s="119"/>
      <c r="AD173" s="119"/>
      <c r="AE173" s="119"/>
      <c r="AF173" s="119"/>
    </row>
    <row r="174" spans="1:32" ht="15" customHeight="1" x14ac:dyDescent="0.25">
      <c r="Q174" s="113"/>
      <c r="R174" s="113"/>
      <c r="S174" s="115"/>
      <c r="T174" s="115"/>
      <c r="U174" s="122"/>
      <c r="V174" s="122"/>
      <c r="W174" s="122"/>
      <c r="X174" s="122"/>
      <c r="Y174" s="122"/>
      <c r="Z174" s="122"/>
      <c r="AA174" s="122"/>
      <c r="AB174" s="122"/>
      <c r="AC174" s="119"/>
      <c r="AD174" s="119"/>
      <c r="AE174" s="119"/>
      <c r="AF174" s="119"/>
    </row>
    <row r="175" spans="1:32" ht="15" customHeight="1" x14ac:dyDescent="0.25">
      <c r="Q175" s="113"/>
      <c r="R175" s="113"/>
      <c r="S175" s="115"/>
      <c r="T175" s="115"/>
      <c r="U175" s="122"/>
      <c r="V175" s="122"/>
      <c r="W175" s="122"/>
      <c r="X175" s="122"/>
      <c r="Y175" s="122"/>
      <c r="Z175" s="122"/>
      <c r="AA175" s="122"/>
      <c r="AB175" s="122"/>
      <c r="AC175" s="119"/>
      <c r="AD175" s="119"/>
      <c r="AE175" s="119"/>
      <c r="AF175" s="119"/>
    </row>
    <row r="176" spans="1:32" ht="15" customHeight="1" x14ac:dyDescent="0.25">
      <c r="Q176" s="113"/>
      <c r="R176" s="113"/>
      <c r="S176" s="115"/>
      <c r="T176" s="115"/>
      <c r="U176" s="122"/>
      <c r="V176" s="122"/>
      <c r="W176" s="122"/>
      <c r="X176" s="122"/>
      <c r="Y176" s="122"/>
      <c r="Z176" s="122"/>
      <c r="AA176" s="122"/>
      <c r="AB176" s="122"/>
      <c r="AC176" s="119"/>
      <c r="AD176" s="119"/>
      <c r="AE176" s="119"/>
      <c r="AF176" s="119"/>
    </row>
    <row r="177" spans="17:32" ht="15" customHeight="1" x14ac:dyDescent="0.25">
      <c r="Q177" s="113"/>
      <c r="R177" s="113"/>
      <c r="S177" s="115"/>
      <c r="T177" s="115"/>
      <c r="U177" s="122"/>
      <c r="V177" s="122"/>
      <c r="W177" s="122"/>
      <c r="X177" s="122"/>
      <c r="Y177" s="122"/>
      <c r="Z177" s="122"/>
      <c r="AA177" s="122"/>
      <c r="AB177" s="122"/>
      <c r="AC177" s="119"/>
      <c r="AD177" s="119"/>
      <c r="AE177" s="119"/>
      <c r="AF177" s="119"/>
    </row>
    <row r="178" spans="17:32" ht="15" customHeight="1" x14ac:dyDescent="0.25">
      <c r="Q178" s="113"/>
      <c r="R178" s="113"/>
      <c r="S178" s="115"/>
      <c r="T178" s="115"/>
      <c r="U178" s="122"/>
      <c r="V178" s="122"/>
      <c r="W178" s="122"/>
      <c r="X178" s="122"/>
      <c r="Y178" s="122"/>
      <c r="Z178" s="122"/>
      <c r="AA178" s="122"/>
      <c r="AB178" s="122"/>
      <c r="AC178" s="119"/>
      <c r="AD178" s="119"/>
      <c r="AE178" s="119"/>
      <c r="AF178" s="119"/>
    </row>
    <row r="179" spans="17:32" ht="15" customHeight="1" x14ac:dyDescent="0.25">
      <c r="Q179" s="113"/>
      <c r="R179" s="113"/>
      <c r="S179" s="115"/>
      <c r="T179" s="115"/>
      <c r="U179" s="122"/>
      <c r="V179" s="122"/>
      <c r="W179" s="122"/>
      <c r="X179" s="122"/>
      <c r="Y179" s="122"/>
      <c r="Z179" s="122"/>
      <c r="AA179" s="122"/>
      <c r="AB179" s="122"/>
      <c r="AC179" s="119"/>
      <c r="AD179" s="119"/>
      <c r="AE179" s="119"/>
      <c r="AF179" s="119"/>
    </row>
    <row r="180" spans="17:32" ht="15" customHeight="1" x14ac:dyDescent="0.25">
      <c r="Q180" s="113"/>
      <c r="R180" s="113"/>
      <c r="S180" s="115"/>
      <c r="T180" s="115"/>
      <c r="U180" s="122"/>
      <c r="V180" s="122"/>
      <c r="W180" s="122"/>
      <c r="X180" s="122"/>
      <c r="Y180" s="122"/>
      <c r="Z180" s="122"/>
      <c r="AA180" s="122"/>
      <c r="AB180" s="122"/>
      <c r="AC180" s="119"/>
      <c r="AD180" s="119"/>
      <c r="AE180" s="119"/>
      <c r="AF180" s="119"/>
    </row>
    <row r="181" spans="17:32" ht="15" customHeight="1" x14ac:dyDescent="0.25">
      <c r="Q181" s="113"/>
      <c r="R181" s="113"/>
      <c r="S181" s="115"/>
      <c r="T181" s="115"/>
      <c r="U181" s="122"/>
      <c r="V181" s="122"/>
      <c r="W181" s="122"/>
      <c r="X181" s="122"/>
      <c r="Y181" s="122"/>
      <c r="Z181" s="122"/>
      <c r="AA181" s="122"/>
      <c r="AB181" s="122"/>
      <c r="AC181" s="119"/>
      <c r="AD181" s="119"/>
      <c r="AE181" s="119"/>
      <c r="AF181" s="119"/>
    </row>
    <row r="182" spans="17:32" ht="15" customHeight="1" x14ac:dyDescent="0.25">
      <c r="Q182" s="113"/>
      <c r="R182" s="113"/>
      <c r="S182" s="115"/>
      <c r="T182" s="115"/>
      <c r="U182" s="122"/>
      <c r="V182" s="122"/>
      <c r="W182" s="122"/>
      <c r="X182" s="122"/>
      <c r="Y182" s="122"/>
      <c r="Z182" s="122"/>
      <c r="AA182" s="122"/>
      <c r="AB182" s="122"/>
      <c r="AC182" s="119"/>
      <c r="AD182" s="119"/>
      <c r="AE182" s="119"/>
      <c r="AF182" s="119"/>
    </row>
    <row r="183" spans="17:32" ht="15" customHeight="1" x14ac:dyDescent="0.25">
      <c r="Q183" s="113"/>
      <c r="R183" s="113"/>
      <c r="S183" s="115"/>
      <c r="T183" s="115"/>
      <c r="U183" s="122"/>
      <c r="V183" s="122"/>
      <c r="W183" s="122"/>
      <c r="X183" s="122"/>
      <c r="Y183" s="122"/>
      <c r="Z183" s="122"/>
      <c r="AA183" s="122"/>
      <c r="AB183" s="122"/>
      <c r="AC183" s="119"/>
      <c r="AD183" s="119"/>
      <c r="AE183" s="119"/>
      <c r="AF183" s="119"/>
    </row>
    <row r="184" spans="17:32" ht="15" customHeight="1" x14ac:dyDescent="0.25">
      <c r="Q184" s="113"/>
      <c r="R184" s="113"/>
      <c r="S184" s="115"/>
      <c r="T184" s="115"/>
      <c r="U184" s="122"/>
      <c r="V184" s="122"/>
      <c r="W184" s="122"/>
      <c r="X184" s="122"/>
      <c r="Y184" s="122"/>
      <c r="Z184" s="122"/>
      <c r="AA184" s="122"/>
      <c r="AB184" s="122"/>
      <c r="AC184" s="119"/>
      <c r="AD184" s="119"/>
      <c r="AE184" s="119"/>
      <c r="AF184" s="119"/>
    </row>
    <row r="185" spans="17:32" ht="15" customHeight="1" x14ac:dyDescent="0.25">
      <c r="Q185" s="113"/>
      <c r="R185" s="113"/>
      <c r="S185" s="115"/>
      <c r="T185" s="115"/>
      <c r="U185" s="122"/>
      <c r="V185" s="122"/>
      <c r="W185" s="122"/>
      <c r="X185" s="122"/>
      <c r="Y185" s="122"/>
      <c r="Z185" s="122"/>
      <c r="AA185" s="122"/>
      <c r="AB185" s="122"/>
      <c r="AC185" s="119"/>
      <c r="AD185" s="119"/>
      <c r="AE185" s="119"/>
      <c r="AF185" s="119"/>
    </row>
    <row r="186" spans="17:32" ht="15" customHeight="1" x14ac:dyDescent="0.25">
      <c r="Q186" s="113"/>
      <c r="R186" s="113"/>
      <c r="S186" s="115"/>
      <c r="T186" s="115"/>
      <c r="U186" s="122"/>
      <c r="V186" s="122"/>
      <c r="W186" s="122"/>
      <c r="X186" s="122"/>
      <c r="Y186" s="122"/>
      <c r="Z186" s="122"/>
      <c r="AA186" s="122"/>
      <c r="AB186" s="122"/>
      <c r="AC186" s="119"/>
      <c r="AD186" s="119"/>
      <c r="AE186" s="119"/>
      <c r="AF186" s="119"/>
    </row>
    <row r="187" spans="17:32" ht="15" customHeight="1" x14ac:dyDescent="0.25">
      <c r="Q187" s="113"/>
      <c r="R187" s="113"/>
      <c r="S187" s="115"/>
      <c r="T187" s="115"/>
      <c r="U187" s="122"/>
      <c r="V187" s="122"/>
      <c r="W187" s="122"/>
      <c r="X187" s="122"/>
      <c r="Y187" s="122"/>
      <c r="Z187" s="122"/>
      <c r="AA187" s="122"/>
      <c r="AB187" s="122"/>
      <c r="AC187" s="119"/>
      <c r="AD187" s="119"/>
      <c r="AE187" s="119"/>
      <c r="AF187" s="119"/>
    </row>
    <row r="188" spans="17:32" ht="15" customHeight="1" x14ac:dyDescent="0.25">
      <c r="Q188" s="113"/>
      <c r="R188" s="113"/>
      <c r="S188" s="115"/>
      <c r="T188" s="115"/>
      <c r="U188" s="122"/>
      <c r="V188" s="122"/>
      <c r="W188" s="122"/>
      <c r="X188" s="122"/>
      <c r="Y188" s="122"/>
      <c r="Z188" s="122"/>
      <c r="AA188" s="122"/>
      <c r="AB188" s="122"/>
      <c r="AC188" s="119"/>
      <c r="AD188" s="119"/>
      <c r="AE188" s="119"/>
      <c r="AF188" s="119"/>
    </row>
    <row r="189" spans="17:32" ht="15" customHeight="1" x14ac:dyDescent="0.25">
      <c r="Q189" s="113"/>
      <c r="R189" s="113"/>
      <c r="S189" s="115"/>
      <c r="T189" s="115"/>
      <c r="U189" s="122"/>
      <c r="V189" s="122"/>
      <c r="W189" s="122"/>
      <c r="X189" s="122"/>
      <c r="Y189" s="122"/>
      <c r="Z189" s="122"/>
      <c r="AA189" s="122"/>
      <c r="AB189" s="122"/>
      <c r="AC189" s="119"/>
      <c r="AD189" s="119"/>
      <c r="AE189" s="119"/>
      <c r="AF189" s="119"/>
    </row>
    <row r="190" spans="17:32" ht="15" customHeight="1" x14ac:dyDescent="0.25">
      <c r="Q190" s="113"/>
      <c r="R190" s="113"/>
      <c r="S190" s="115"/>
      <c r="T190" s="115"/>
      <c r="U190" s="122"/>
      <c r="V190" s="122"/>
      <c r="W190" s="122"/>
      <c r="X190" s="122"/>
      <c r="Y190" s="122"/>
      <c r="Z190" s="122"/>
      <c r="AA190" s="122"/>
      <c r="AB190" s="122"/>
      <c r="AC190" s="119"/>
      <c r="AD190" s="119"/>
      <c r="AE190" s="119"/>
      <c r="AF190" s="119"/>
    </row>
    <row r="191" spans="17:32" ht="15" customHeight="1" x14ac:dyDescent="0.25">
      <c r="Q191" s="113"/>
      <c r="R191" s="113"/>
      <c r="S191" s="115"/>
      <c r="T191" s="115"/>
      <c r="U191" s="122"/>
      <c r="V191" s="122"/>
      <c r="W191" s="122"/>
      <c r="X191" s="122"/>
      <c r="Y191" s="122"/>
      <c r="Z191" s="122"/>
      <c r="AA191" s="122"/>
      <c r="AB191" s="122"/>
      <c r="AC191" s="119"/>
      <c r="AD191" s="119"/>
      <c r="AE191" s="119"/>
      <c r="AF191" s="119"/>
    </row>
    <row r="192" spans="17:32" ht="15" customHeight="1" x14ac:dyDescent="0.25">
      <c r="Q192" s="113"/>
      <c r="R192" s="113"/>
      <c r="S192" s="115"/>
      <c r="T192" s="115"/>
      <c r="U192" s="122"/>
      <c r="V192" s="122"/>
      <c r="W192" s="122"/>
      <c r="X192" s="122"/>
      <c r="Y192" s="122"/>
      <c r="Z192" s="122"/>
      <c r="AA192" s="122"/>
      <c r="AB192" s="122"/>
      <c r="AC192" s="119"/>
      <c r="AD192" s="119"/>
      <c r="AE192" s="119"/>
      <c r="AF192" s="119"/>
    </row>
    <row r="193" spans="17:32" ht="15" customHeight="1" x14ac:dyDescent="0.25">
      <c r="Q193" s="113"/>
      <c r="R193" s="113"/>
      <c r="S193" s="115"/>
      <c r="T193" s="115"/>
      <c r="U193" s="122"/>
      <c r="V193" s="122"/>
      <c r="W193" s="122"/>
      <c r="X193" s="122"/>
      <c r="Y193" s="122"/>
      <c r="Z193" s="122"/>
      <c r="AA193" s="122"/>
      <c r="AB193" s="122"/>
      <c r="AC193" s="119"/>
      <c r="AD193" s="119"/>
      <c r="AE193" s="119"/>
      <c r="AF193" s="119"/>
    </row>
    <row r="194" spans="17:32" ht="15" customHeight="1" x14ac:dyDescent="0.25">
      <c r="Q194" s="113"/>
      <c r="R194" s="113"/>
      <c r="S194" s="115"/>
      <c r="T194" s="115"/>
      <c r="U194" s="122"/>
      <c r="V194" s="122"/>
      <c r="W194" s="122"/>
      <c r="X194" s="122"/>
      <c r="Y194" s="122"/>
      <c r="Z194" s="122"/>
      <c r="AA194" s="122"/>
      <c r="AB194" s="122"/>
      <c r="AC194" s="119"/>
      <c r="AD194" s="119"/>
      <c r="AE194" s="119"/>
      <c r="AF194" s="119"/>
    </row>
    <row r="195" spans="17:32" ht="15" customHeight="1" x14ac:dyDescent="0.25">
      <c r="Q195" s="113"/>
      <c r="R195" s="113"/>
      <c r="S195" s="115"/>
      <c r="T195" s="115"/>
      <c r="U195" s="122"/>
      <c r="V195" s="122"/>
      <c r="W195" s="122"/>
      <c r="X195" s="122"/>
      <c r="Y195" s="122"/>
      <c r="Z195" s="122"/>
      <c r="AA195" s="122"/>
      <c r="AB195" s="122"/>
      <c r="AC195" s="119"/>
      <c r="AD195" s="119"/>
      <c r="AE195" s="119"/>
      <c r="AF195" s="119"/>
    </row>
    <row r="196" spans="17:32" ht="15" customHeight="1" x14ac:dyDescent="0.25">
      <c r="Q196" s="113"/>
      <c r="R196" s="113"/>
      <c r="S196" s="115"/>
      <c r="T196" s="115"/>
      <c r="U196" s="122"/>
      <c r="V196" s="122"/>
      <c r="W196" s="122"/>
      <c r="X196" s="122"/>
      <c r="Y196" s="122"/>
      <c r="Z196" s="122"/>
      <c r="AA196" s="122"/>
      <c r="AB196" s="122"/>
      <c r="AC196" s="119"/>
      <c r="AD196" s="119"/>
      <c r="AE196" s="119"/>
      <c r="AF196" s="119"/>
    </row>
    <row r="197" spans="17:32" ht="15" customHeight="1" x14ac:dyDescent="0.25">
      <c r="Q197" s="113"/>
      <c r="R197" s="113"/>
      <c r="S197" s="115"/>
      <c r="T197" s="115"/>
      <c r="U197" s="122"/>
      <c r="V197" s="122"/>
      <c r="W197" s="122"/>
      <c r="X197" s="122"/>
      <c r="Y197" s="122"/>
      <c r="Z197" s="122"/>
      <c r="AA197" s="122"/>
      <c r="AB197" s="122"/>
      <c r="AC197" s="119"/>
      <c r="AD197" s="119"/>
      <c r="AE197" s="119"/>
      <c r="AF197" s="119"/>
    </row>
    <row r="198" spans="17:32" ht="15" customHeight="1" x14ac:dyDescent="0.25">
      <c r="Q198" s="113"/>
      <c r="R198" s="113"/>
      <c r="S198" s="115"/>
      <c r="T198" s="115"/>
      <c r="U198" s="122"/>
      <c r="V198" s="122"/>
      <c r="W198" s="122"/>
      <c r="X198" s="122"/>
      <c r="Y198" s="122"/>
      <c r="Z198" s="122"/>
      <c r="AA198" s="122"/>
      <c r="AB198" s="122"/>
      <c r="AC198" s="119"/>
      <c r="AD198" s="119"/>
      <c r="AE198" s="119"/>
      <c r="AF198" s="119"/>
    </row>
    <row r="199" spans="17:32" ht="15" customHeight="1" x14ac:dyDescent="0.25">
      <c r="Q199" s="113"/>
      <c r="R199" s="113"/>
      <c r="S199" s="115"/>
      <c r="T199" s="115"/>
      <c r="U199" s="122"/>
      <c r="V199" s="122"/>
      <c r="W199" s="122"/>
      <c r="X199" s="122"/>
      <c r="Y199" s="122"/>
      <c r="Z199" s="122"/>
      <c r="AA199" s="122"/>
      <c r="AB199" s="122"/>
      <c r="AC199" s="119"/>
      <c r="AD199" s="119"/>
      <c r="AE199" s="119"/>
      <c r="AF199" s="119"/>
    </row>
    <row r="200" spans="17:32" ht="15" customHeight="1" x14ac:dyDescent="0.25">
      <c r="Q200" s="113"/>
      <c r="R200" s="113"/>
      <c r="S200" s="115"/>
      <c r="T200" s="115"/>
      <c r="U200" s="122"/>
      <c r="V200" s="122"/>
      <c r="W200" s="122"/>
      <c r="X200" s="122"/>
      <c r="Y200" s="122"/>
      <c r="Z200" s="122"/>
      <c r="AA200" s="122"/>
      <c r="AB200" s="122"/>
      <c r="AC200" s="119"/>
      <c r="AD200" s="119"/>
      <c r="AE200" s="119"/>
      <c r="AF200" s="119"/>
    </row>
    <row r="201" spans="17:32" ht="15" customHeight="1" x14ac:dyDescent="0.25">
      <c r="Q201" s="113"/>
      <c r="R201" s="113"/>
      <c r="S201" s="115"/>
      <c r="T201" s="115"/>
      <c r="U201" s="122"/>
      <c r="V201" s="122"/>
      <c r="W201" s="122"/>
      <c r="X201" s="122"/>
      <c r="Y201" s="122"/>
      <c r="Z201" s="122"/>
      <c r="AA201" s="122"/>
      <c r="AB201" s="122"/>
      <c r="AC201" s="119"/>
      <c r="AD201" s="119"/>
      <c r="AE201" s="119"/>
      <c r="AF201" s="119"/>
    </row>
    <row r="202" spans="17:32" ht="15" customHeight="1" x14ac:dyDescent="0.25">
      <c r="Q202" s="113"/>
      <c r="R202" s="113"/>
      <c r="S202" s="115"/>
      <c r="T202" s="115"/>
      <c r="U202" s="122"/>
      <c r="V202" s="122"/>
      <c r="W202" s="122"/>
      <c r="X202" s="122"/>
      <c r="Y202" s="122"/>
      <c r="Z202" s="122"/>
      <c r="AA202" s="122"/>
      <c r="AB202" s="122"/>
      <c r="AC202" s="119"/>
      <c r="AD202" s="119"/>
      <c r="AE202" s="119"/>
      <c r="AF202" s="119"/>
    </row>
    <row r="203" spans="17:32" ht="15" customHeight="1" x14ac:dyDescent="0.25">
      <c r="Q203" s="113"/>
      <c r="R203" s="113"/>
      <c r="S203" s="115"/>
      <c r="T203" s="115"/>
      <c r="U203" s="122"/>
      <c r="V203" s="122"/>
      <c r="W203" s="122"/>
      <c r="X203" s="122"/>
      <c r="Y203" s="122"/>
      <c r="Z203" s="122"/>
      <c r="AA203" s="122"/>
      <c r="AB203" s="122"/>
      <c r="AC203" s="119"/>
      <c r="AD203" s="119"/>
      <c r="AE203" s="119"/>
      <c r="AF203" s="119"/>
    </row>
    <row r="204" spans="17:32" ht="15" customHeight="1" x14ac:dyDescent="0.25">
      <c r="Q204" s="113"/>
      <c r="R204" s="113"/>
      <c r="S204" s="115"/>
      <c r="T204" s="115"/>
      <c r="U204" s="122"/>
      <c r="V204" s="122"/>
      <c r="W204" s="122"/>
      <c r="X204" s="122"/>
      <c r="Y204" s="122"/>
      <c r="Z204" s="122"/>
      <c r="AA204" s="122"/>
      <c r="AB204" s="122"/>
      <c r="AC204" s="119"/>
      <c r="AD204" s="119"/>
      <c r="AE204" s="119"/>
      <c r="AF204" s="119"/>
    </row>
    <row r="205" spans="17:32" ht="15" customHeight="1" x14ac:dyDescent="0.25">
      <c r="Q205" s="113"/>
      <c r="R205" s="113"/>
      <c r="S205" s="115"/>
      <c r="T205" s="115"/>
      <c r="U205" s="122"/>
      <c r="V205" s="122"/>
      <c r="W205" s="122"/>
      <c r="X205" s="122"/>
      <c r="Y205" s="122"/>
      <c r="Z205" s="122"/>
      <c r="AA205" s="122"/>
      <c r="AB205" s="122"/>
      <c r="AC205" s="119"/>
      <c r="AD205" s="119"/>
      <c r="AE205" s="119"/>
      <c r="AF205" s="119"/>
    </row>
    <row r="206" spans="17:32" ht="15" customHeight="1" x14ac:dyDescent="0.25">
      <c r="Q206" s="113"/>
      <c r="R206" s="113"/>
      <c r="S206" s="115"/>
      <c r="T206" s="115"/>
      <c r="U206" s="122"/>
      <c r="V206" s="122"/>
      <c r="W206" s="122"/>
      <c r="X206" s="122"/>
      <c r="Y206" s="122"/>
      <c r="Z206" s="122"/>
      <c r="AA206" s="122"/>
      <c r="AB206" s="122"/>
      <c r="AC206" s="119"/>
      <c r="AD206" s="119"/>
      <c r="AE206" s="119"/>
      <c r="AF206" s="119"/>
    </row>
    <row r="207" spans="17:32" ht="15" customHeight="1" x14ac:dyDescent="0.25">
      <c r="Q207" s="113"/>
      <c r="R207" s="113"/>
      <c r="S207" s="115"/>
      <c r="T207" s="115"/>
      <c r="U207" s="122"/>
      <c r="V207" s="122"/>
      <c r="W207" s="122"/>
      <c r="X207" s="122"/>
      <c r="Y207" s="122"/>
      <c r="Z207" s="122"/>
      <c r="AA207" s="122"/>
      <c r="AB207" s="122"/>
      <c r="AC207" s="119"/>
      <c r="AD207" s="119"/>
      <c r="AE207" s="119"/>
      <c r="AF207" s="119"/>
    </row>
    <row r="208" spans="17:32" ht="15" customHeight="1" x14ac:dyDescent="0.25">
      <c r="Q208" s="113"/>
      <c r="R208" s="113"/>
      <c r="S208" s="115"/>
      <c r="T208" s="115"/>
      <c r="U208" s="122"/>
      <c r="V208" s="122"/>
      <c r="W208" s="122"/>
      <c r="X208" s="122"/>
      <c r="Y208" s="122"/>
      <c r="Z208" s="122"/>
      <c r="AA208" s="122"/>
      <c r="AB208" s="122"/>
      <c r="AC208" s="119"/>
      <c r="AD208" s="119"/>
      <c r="AE208" s="119"/>
      <c r="AF208" s="119"/>
    </row>
    <row r="209" spans="17:32" ht="15" customHeight="1" x14ac:dyDescent="0.25">
      <c r="Q209" s="113"/>
      <c r="R209" s="113"/>
      <c r="S209" s="115"/>
      <c r="T209" s="115"/>
      <c r="U209" s="122"/>
      <c r="V209" s="122"/>
      <c r="W209" s="122"/>
      <c r="X209" s="122"/>
      <c r="Y209" s="122"/>
      <c r="Z209" s="122"/>
      <c r="AA209" s="122"/>
      <c r="AB209" s="122"/>
      <c r="AC209" s="119"/>
      <c r="AD209" s="119"/>
      <c r="AE209" s="119"/>
      <c r="AF209" s="119"/>
    </row>
    <row r="210" spans="17:32" ht="15" customHeight="1" x14ac:dyDescent="0.25">
      <c r="Q210" s="113"/>
      <c r="R210" s="113"/>
      <c r="S210" s="115"/>
      <c r="T210" s="115"/>
      <c r="U210" s="122"/>
      <c r="V210" s="122"/>
      <c r="W210" s="122"/>
      <c r="X210" s="122"/>
      <c r="Y210" s="122"/>
      <c r="Z210" s="122"/>
      <c r="AA210" s="122"/>
      <c r="AB210" s="122"/>
      <c r="AC210" s="119"/>
      <c r="AD210" s="119"/>
      <c r="AE210" s="119"/>
      <c r="AF210" s="119"/>
    </row>
    <row r="211" spans="17:32" ht="15" customHeight="1" x14ac:dyDescent="0.25">
      <c r="Q211" s="113"/>
      <c r="R211" s="113"/>
      <c r="S211" s="115"/>
      <c r="T211" s="115"/>
      <c r="U211" s="122"/>
      <c r="V211" s="122"/>
      <c r="W211" s="122"/>
      <c r="X211" s="122"/>
      <c r="Y211" s="122"/>
      <c r="Z211" s="122"/>
      <c r="AA211" s="122"/>
      <c r="AB211" s="122"/>
      <c r="AC211" s="119"/>
      <c r="AD211" s="119"/>
      <c r="AE211" s="119"/>
      <c r="AF211" s="119"/>
    </row>
    <row r="212" spans="17:32" ht="15" customHeight="1" x14ac:dyDescent="0.25">
      <c r="Q212" s="113"/>
      <c r="R212" s="113"/>
      <c r="S212" s="115"/>
      <c r="T212" s="115"/>
      <c r="U212" s="122"/>
      <c r="V212" s="122"/>
      <c r="W212" s="122"/>
      <c r="X212" s="122"/>
      <c r="Y212" s="122"/>
      <c r="Z212" s="122"/>
      <c r="AA212" s="122"/>
      <c r="AB212" s="122"/>
      <c r="AC212" s="119"/>
      <c r="AD212" s="119"/>
      <c r="AE212" s="119"/>
      <c r="AF212" s="119"/>
    </row>
    <row r="213" spans="17:32" ht="15" customHeight="1" x14ac:dyDescent="0.25">
      <c r="Q213" s="113"/>
      <c r="R213" s="113"/>
      <c r="S213" s="115"/>
      <c r="T213" s="115"/>
      <c r="U213" s="122"/>
      <c r="V213" s="122"/>
      <c r="W213" s="122"/>
      <c r="X213" s="122"/>
      <c r="Y213" s="122"/>
      <c r="Z213" s="122"/>
      <c r="AA213" s="122"/>
      <c r="AB213" s="122"/>
      <c r="AC213" s="119"/>
      <c r="AD213" s="119"/>
      <c r="AE213" s="119"/>
      <c r="AF213" s="119"/>
    </row>
    <row r="214" spans="17:32" ht="15" customHeight="1" x14ac:dyDescent="0.25">
      <c r="Q214" s="113"/>
      <c r="R214" s="113"/>
      <c r="S214" s="115"/>
      <c r="T214" s="115"/>
      <c r="U214" s="122"/>
      <c r="V214" s="122"/>
      <c r="W214" s="122"/>
      <c r="X214" s="122"/>
      <c r="Y214" s="122"/>
      <c r="Z214" s="122"/>
      <c r="AA214" s="122"/>
      <c r="AB214" s="122"/>
      <c r="AC214" s="119"/>
      <c r="AD214" s="119"/>
      <c r="AE214" s="119"/>
      <c r="AF214" s="119"/>
    </row>
    <row r="215" spans="17:32" ht="15" customHeight="1" x14ac:dyDescent="0.25">
      <c r="Q215" s="113"/>
      <c r="R215" s="113"/>
      <c r="S215" s="115"/>
      <c r="T215" s="115"/>
      <c r="U215" s="122"/>
      <c r="V215" s="122"/>
      <c r="W215" s="122"/>
      <c r="X215" s="122"/>
      <c r="Y215" s="122"/>
      <c r="Z215" s="122"/>
      <c r="AA215" s="122"/>
      <c r="AB215" s="122"/>
      <c r="AC215" s="119"/>
      <c r="AD215" s="119"/>
      <c r="AE215" s="119"/>
      <c r="AF215" s="119"/>
    </row>
    <row r="216" spans="17:32" ht="15" customHeight="1" x14ac:dyDescent="0.25">
      <c r="Q216" s="113"/>
      <c r="R216" s="113"/>
      <c r="S216" s="115"/>
      <c r="T216" s="115"/>
      <c r="U216" s="122"/>
      <c r="V216" s="122"/>
      <c r="W216" s="122"/>
      <c r="X216" s="122"/>
      <c r="Y216" s="122"/>
      <c r="Z216" s="122"/>
      <c r="AA216" s="122"/>
      <c r="AB216" s="122"/>
      <c r="AC216" s="119"/>
      <c r="AD216" s="119"/>
      <c r="AE216" s="119"/>
      <c r="AF216" s="119"/>
    </row>
    <row r="217" spans="17:32" ht="15" customHeight="1" x14ac:dyDescent="0.25">
      <c r="Q217" s="113"/>
      <c r="R217" s="113"/>
      <c r="S217" s="115"/>
      <c r="T217" s="115"/>
      <c r="U217" s="122"/>
      <c r="V217" s="122"/>
      <c r="W217" s="122"/>
      <c r="X217" s="122"/>
      <c r="Y217" s="122"/>
      <c r="Z217" s="122"/>
      <c r="AA217" s="122"/>
      <c r="AB217" s="122"/>
      <c r="AC217" s="119"/>
      <c r="AD217" s="119"/>
      <c r="AE217" s="119"/>
      <c r="AF217" s="119"/>
    </row>
    <row r="218" spans="17:32" ht="15" customHeight="1" x14ac:dyDescent="0.25">
      <c r="Q218" s="113"/>
      <c r="R218" s="113"/>
      <c r="S218" s="115"/>
      <c r="T218" s="115"/>
      <c r="U218" s="122"/>
      <c r="V218" s="122"/>
      <c r="W218" s="122"/>
      <c r="X218" s="122"/>
      <c r="Y218" s="122"/>
      <c r="Z218" s="122"/>
      <c r="AA218" s="122"/>
      <c r="AB218" s="122"/>
      <c r="AC218" s="119"/>
      <c r="AD218" s="119"/>
      <c r="AE218" s="119"/>
      <c r="AF218" s="119"/>
    </row>
    <row r="219" spans="17:32" ht="15" customHeight="1" x14ac:dyDescent="0.25">
      <c r="Q219" s="113"/>
      <c r="R219" s="113"/>
      <c r="S219" s="115"/>
      <c r="T219" s="115"/>
      <c r="U219" s="122"/>
      <c r="V219" s="122"/>
      <c r="W219" s="122"/>
      <c r="X219" s="122"/>
      <c r="Y219" s="122"/>
      <c r="Z219" s="122"/>
      <c r="AA219" s="122"/>
      <c r="AB219" s="122"/>
      <c r="AC219" s="119"/>
      <c r="AD219" s="119"/>
      <c r="AE219" s="119"/>
      <c r="AF219" s="119"/>
    </row>
    <row r="220" spans="17:32" ht="15" customHeight="1" x14ac:dyDescent="0.25">
      <c r="Q220" s="113"/>
      <c r="R220" s="113"/>
      <c r="S220" s="115"/>
      <c r="T220" s="115"/>
      <c r="U220" s="122"/>
      <c r="V220" s="122"/>
      <c r="W220" s="122"/>
      <c r="X220" s="122"/>
      <c r="Y220" s="122"/>
      <c r="Z220" s="122"/>
      <c r="AA220" s="122"/>
      <c r="AB220" s="122"/>
      <c r="AC220" s="119"/>
      <c r="AD220" s="119"/>
      <c r="AE220" s="119"/>
      <c r="AF220" s="119"/>
    </row>
    <row r="221" spans="17:32" ht="15" customHeight="1" x14ac:dyDescent="0.25">
      <c r="Q221" s="113"/>
      <c r="R221" s="113"/>
      <c r="S221" s="115"/>
      <c r="T221" s="115"/>
      <c r="U221" s="122"/>
      <c r="V221" s="122"/>
      <c r="W221" s="122"/>
      <c r="X221" s="122"/>
      <c r="Y221" s="122"/>
      <c r="Z221" s="122"/>
      <c r="AA221" s="122"/>
      <c r="AB221" s="122"/>
      <c r="AC221" s="119"/>
      <c r="AD221" s="119"/>
      <c r="AE221" s="119"/>
      <c r="AF221" s="119"/>
    </row>
    <row r="222" spans="17:32" ht="15" customHeight="1" x14ac:dyDescent="0.25">
      <c r="Q222" s="113"/>
      <c r="R222" s="113"/>
      <c r="S222" s="115"/>
      <c r="T222" s="115"/>
      <c r="U222" s="122"/>
      <c r="V222" s="122"/>
      <c r="W222" s="122"/>
      <c r="X222" s="122"/>
      <c r="Y222" s="122"/>
      <c r="Z222" s="122"/>
      <c r="AA222" s="122"/>
      <c r="AB222" s="122"/>
      <c r="AC222" s="119"/>
      <c r="AD222" s="119"/>
      <c r="AE222" s="119"/>
      <c r="AF222" s="119"/>
    </row>
    <row r="223" spans="17:32" ht="15" customHeight="1" x14ac:dyDescent="0.25">
      <c r="Q223" s="113"/>
      <c r="R223" s="113"/>
      <c r="S223" s="115"/>
      <c r="T223" s="115"/>
      <c r="U223" s="122"/>
      <c r="V223" s="122"/>
      <c r="W223" s="122"/>
      <c r="X223" s="122"/>
      <c r="Y223" s="122"/>
      <c r="Z223" s="122"/>
      <c r="AA223" s="122"/>
      <c r="AB223" s="122"/>
      <c r="AC223" s="119"/>
      <c r="AD223" s="119"/>
      <c r="AE223" s="119"/>
      <c r="AF223" s="119"/>
    </row>
    <row r="224" spans="17:32" ht="15" customHeight="1" x14ac:dyDescent="0.25">
      <c r="Q224" s="113"/>
      <c r="R224" s="113"/>
      <c r="S224" s="115"/>
      <c r="T224" s="115"/>
      <c r="U224" s="122"/>
      <c r="V224" s="122"/>
      <c r="W224" s="122"/>
      <c r="X224" s="122"/>
      <c r="Y224" s="122"/>
      <c r="Z224" s="122"/>
      <c r="AA224" s="122"/>
      <c r="AB224" s="122"/>
      <c r="AC224" s="119"/>
      <c r="AD224" s="119"/>
      <c r="AE224" s="119"/>
      <c r="AF224" s="119"/>
    </row>
    <row r="225" spans="17:32" ht="15" customHeight="1" x14ac:dyDescent="0.25">
      <c r="Q225" s="113"/>
      <c r="R225" s="113"/>
      <c r="S225" s="115"/>
      <c r="T225" s="115"/>
      <c r="U225" s="122"/>
      <c r="V225" s="122"/>
      <c r="W225" s="122"/>
      <c r="X225" s="122"/>
      <c r="Y225" s="122"/>
      <c r="Z225" s="122"/>
      <c r="AA225" s="122"/>
      <c r="AB225" s="122"/>
      <c r="AC225" s="119"/>
      <c r="AD225" s="119"/>
      <c r="AE225" s="119"/>
      <c r="AF225" s="119"/>
    </row>
    <row r="226" spans="17:32" ht="15" customHeight="1" x14ac:dyDescent="0.25">
      <c r="Q226" s="113"/>
      <c r="R226" s="113"/>
      <c r="S226" s="115"/>
      <c r="T226" s="115"/>
      <c r="U226" s="122"/>
      <c r="V226" s="122"/>
      <c r="W226" s="122"/>
      <c r="X226" s="122"/>
      <c r="Y226" s="122"/>
      <c r="Z226" s="122"/>
      <c r="AA226" s="122"/>
      <c r="AB226" s="122"/>
      <c r="AC226" s="119"/>
      <c r="AD226" s="119"/>
      <c r="AE226" s="119"/>
      <c r="AF226" s="119"/>
    </row>
    <row r="227" spans="17:32" ht="15" customHeight="1" x14ac:dyDescent="0.25">
      <c r="Q227" s="113"/>
      <c r="R227" s="113"/>
      <c r="S227" s="115"/>
      <c r="T227" s="115"/>
      <c r="U227" s="122"/>
      <c r="V227" s="122"/>
      <c r="W227" s="122"/>
      <c r="X227" s="122"/>
      <c r="Y227" s="122"/>
      <c r="Z227" s="122"/>
      <c r="AA227" s="122"/>
      <c r="AB227" s="122"/>
      <c r="AC227" s="119"/>
      <c r="AD227" s="119"/>
      <c r="AE227" s="119"/>
      <c r="AF227" s="119"/>
    </row>
    <row r="228" spans="17:32" ht="15" customHeight="1" x14ac:dyDescent="0.25">
      <c r="Q228" s="113"/>
      <c r="R228" s="113"/>
      <c r="S228" s="115"/>
      <c r="T228" s="115"/>
      <c r="U228" s="122"/>
      <c r="V228" s="122"/>
      <c r="W228" s="122"/>
      <c r="X228" s="122"/>
      <c r="Y228" s="122"/>
      <c r="Z228" s="122"/>
      <c r="AA228" s="122"/>
      <c r="AB228" s="122"/>
      <c r="AC228" s="119"/>
      <c r="AD228" s="119"/>
      <c r="AE228" s="119"/>
      <c r="AF228" s="119"/>
    </row>
    <row r="229" spans="17:32" ht="15" customHeight="1" x14ac:dyDescent="0.25">
      <c r="Q229" s="113"/>
      <c r="R229" s="113"/>
      <c r="S229" s="115"/>
      <c r="T229" s="115"/>
      <c r="U229" s="122"/>
      <c r="V229" s="122"/>
      <c r="W229" s="122"/>
      <c r="X229" s="122"/>
      <c r="Y229" s="122"/>
      <c r="Z229" s="122"/>
      <c r="AA229" s="122"/>
      <c r="AB229" s="122"/>
      <c r="AC229" s="119"/>
      <c r="AD229" s="119"/>
      <c r="AE229" s="119"/>
      <c r="AF229" s="119"/>
    </row>
    <row r="230" spans="17:32" ht="15" customHeight="1" x14ac:dyDescent="0.25">
      <c r="Q230" s="113"/>
      <c r="R230" s="113"/>
      <c r="S230" s="115"/>
      <c r="T230" s="115"/>
      <c r="U230" s="122"/>
      <c r="V230" s="122"/>
      <c r="W230" s="122"/>
      <c r="X230" s="122"/>
      <c r="Y230" s="122"/>
      <c r="Z230" s="122"/>
      <c r="AA230" s="122"/>
      <c r="AB230" s="122"/>
      <c r="AC230" s="119"/>
      <c r="AD230" s="119"/>
      <c r="AE230" s="119"/>
      <c r="AF230" s="119"/>
    </row>
    <row r="231" spans="17:32" ht="15" customHeight="1" x14ac:dyDescent="0.25">
      <c r="Q231" s="113"/>
      <c r="R231" s="113"/>
      <c r="S231" s="115"/>
      <c r="T231" s="115"/>
      <c r="U231" s="122"/>
      <c r="V231" s="122"/>
      <c r="W231" s="122"/>
      <c r="X231" s="122"/>
      <c r="Y231" s="122"/>
      <c r="Z231" s="122"/>
      <c r="AA231" s="122"/>
      <c r="AB231" s="122"/>
      <c r="AC231" s="119"/>
      <c r="AD231" s="119"/>
      <c r="AE231" s="119"/>
      <c r="AF231" s="119"/>
    </row>
    <row r="232" spans="17:32" ht="15" customHeight="1" x14ac:dyDescent="0.25">
      <c r="Q232" s="113"/>
      <c r="R232" s="113"/>
      <c r="S232" s="115"/>
      <c r="T232" s="115"/>
      <c r="U232" s="122"/>
      <c r="V232" s="122"/>
      <c r="W232" s="122"/>
      <c r="X232" s="122"/>
      <c r="Y232" s="122"/>
      <c r="Z232" s="122"/>
      <c r="AA232" s="122"/>
      <c r="AB232" s="122"/>
      <c r="AC232" s="119"/>
      <c r="AD232" s="119"/>
      <c r="AE232" s="119"/>
      <c r="AF232" s="119"/>
    </row>
    <row r="233" spans="17:32" ht="15" customHeight="1" x14ac:dyDescent="0.25">
      <c r="Q233" s="113"/>
      <c r="R233" s="113"/>
      <c r="S233" s="115"/>
      <c r="T233" s="115"/>
      <c r="U233" s="122"/>
      <c r="V233" s="122"/>
      <c r="W233" s="122"/>
      <c r="X233" s="122"/>
      <c r="Y233" s="122"/>
      <c r="Z233" s="122"/>
      <c r="AA233" s="122"/>
      <c r="AB233" s="122"/>
      <c r="AC233" s="119"/>
      <c r="AD233" s="119"/>
      <c r="AE233" s="119"/>
      <c r="AF233" s="119"/>
    </row>
    <row r="234" spans="17:32" ht="15" customHeight="1" x14ac:dyDescent="0.25">
      <c r="Q234" s="113"/>
      <c r="R234" s="113"/>
      <c r="S234" s="115"/>
      <c r="T234" s="115"/>
      <c r="U234" s="122"/>
      <c r="V234" s="122"/>
      <c r="W234" s="122"/>
      <c r="X234" s="122"/>
      <c r="Y234" s="122"/>
      <c r="Z234" s="122"/>
      <c r="AA234" s="122"/>
      <c r="AB234" s="122"/>
      <c r="AC234" s="119"/>
      <c r="AD234" s="119"/>
      <c r="AE234" s="119"/>
      <c r="AF234" s="119"/>
    </row>
    <row r="235" spans="17:32" ht="15" customHeight="1" x14ac:dyDescent="0.25">
      <c r="Q235" s="113"/>
      <c r="R235" s="113"/>
      <c r="S235" s="115"/>
      <c r="T235" s="115"/>
      <c r="U235" s="122"/>
      <c r="V235" s="122"/>
      <c r="W235" s="122"/>
      <c r="X235" s="122"/>
      <c r="Y235" s="122"/>
      <c r="Z235" s="122"/>
      <c r="AA235" s="122"/>
      <c r="AB235" s="122"/>
      <c r="AC235" s="119"/>
      <c r="AD235" s="119"/>
      <c r="AE235" s="119"/>
      <c r="AF235" s="119"/>
    </row>
    <row r="236" spans="17:32" ht="15" customHeight="1" x14ac:dyDescent="0.25">
      <c r="Q236" s="113"/>
      <c r="R236" s="113"/>
      <c r="S236" s="115"/>
      <c r="T236" s="115"/>
      <c r="U236" s="122"/>
      <c r="V236" s="122"/>
      <c r="W236" s="122"/>
      <c r="X236" s="122"/>
      <c r="Y236" s="122"/>
      <c r="Z236" s="122"/>
      <c r="AA236" s="122"/>
      <c r="AB236" s="122"/>
      <c r="AC236" s="119"/>
      <c r="AD236" s="119"/>
      <c r="AE236" s="119"/>
      <c r="AF236" s="119"/>
    </row>
    <row r="237" spans="17:32" ht="15" customHeight="1" x14ac:dyDescent="0.25">
      <c r="Q237" s="113"/>
      <c r="R237" s="113"/>
      <c r="S237" s="115"/>
      <c r="T237" s="115"/>
      <c r="U237" s="122"/>
      <c r="V237" s="122"/>
      <c r="W237" s="122"/>
      <c r="X237" s="122"/>
      <c r="Y237" s="122"/>
      <c r="Z237" s="122"/>
      <c r="AA237" s="122"/>
      <c r="AB237" s="122"/>
      <c r="AC237" s="119"/>
      <c r="AD237" s="119"/>
      <c r="AE237" s="119"/>
      <c r="AF237" s="119"/>
    </row>
    <row r="238" spans="17:32" ht="15" customHeight="1" x14ac:dyDescent="0.25">
      <c r="Q238" s="113"/>
      <c r="R238" s="113"/>
      <c r="S238" s="115"/>
      <c r="T238" s="115"/>
      <c r="U238" s="122"/>
      <c r="V238" s="122"/>
      <c r="W238" s="122"/>
      <c r="X238" s="122"/>
      <c r="Y238" s="122"/>
      <c r="Z238" s="122"/>
      <c r="AA238" s="122"/>
      <c r="AB238" s="122"/>
      <c r="AC238" s="119"/>
      <c r="AD238" s="119"/>
      <c r="AE238" s="119"/>
      <c r="AF238" s="119"/>
    </row>
    <row r="239" spans="17:32" ht="15" customHeight="1" x14ac:dyDescent="0.25">
      <c r="Q239" s="113"/>
      <c r="R239" s="113"/>
      <c r="S239" s="115"/>
      <c r="T239" s="115"/>
      <c r="U239" s="122"/>
      <c r="V239" s="122"/>
      <c r="W239" s="122"/>
      <c r="X239" s="122"/>
      <c r="Y239" s="122"/>
      <c r="Z239" s="122"/>
      <c r="AA239" s="122"/>
      <c r="AB239" s="122"/>
      <c r="AC239" s="119"/>
      <c r="AD239" s="119"/>
      <c r="AE239" s="119"/>
      <c r="AF239" s="119"/>
    </row>
    <row r="240" spans="17:32" ht="15" customHeight="1" x14ac:dyDescent="0.25">
      <c r="Q240" s="113"/>
      <c r="R240" s="113"/>
      <c r="S240" s="115"/>
      <c r="T240" s="115"/>
      <c r="U240" s="122"/>
      <c r="V240" s="122"/>
      <c r="W240" s="122"/>
      <c r="X240" s="122"/>
      <c r="Y240" s="122"/>
      <c r="Z240" s="122"/>
      <c r="AA240" s="122"/>
      <c r="AB240" s="122"/>
      <c r="AC240" s="119"/>
      <c r="AD240" s="119"/>
      <c r="AE240" s="119"/>
      <c r="AF240" s="119"/>
    </row>
    <row r="241" spans="17:32" ht="15" customHeight="1" x14ac:dyDescent="0.25">
      <c r="Q241" s="113"/>
      <c r="R241" s="113"/>
      <c r="S241" s="115"/>
      <c r="T241" s="115"/>
      <c r="U241" s="122"/>
      <c r="V241" s="122"/>
      <c r="W241" s="122"/>
      <c r="X241" s="122"/>
      <c r="Y241" s="122"/>
      <c r="Z241" s="122"/>
      <c r="AA241" s="122"/>
      <c r="AB241" s="122"/>
      <c r="AC241" s="119"/>
      <c r="AD241" s="119"/>
      <c r="AE241" s="119"/>
      <c r="AF241" s="119"/>
    </row>
    <row r="242" spans="17:32" ht="15" customHeight="1" x14ac:dyDescent="0.25">
      <c r="Q242" s="113"/>
      <c r="R242" s="113"/>
      <c r="S242" s="115"/>
      <c r="T242" s="115"/>
      <c r="U242" s="122"/>
      <c r="V242" s="122"/>
      <c r="W242" s="122"/>
      <c r="X242" s="122"/>
      <c r="Y242" s="122"/>
      <c r="Z242" s="122"/>
      <c r="AA242" s="122"/>
      <c r="AB242" s="122"/>
      <c r="AC242" s="119"/>
      <c r="AD242" s="119"/>
      <c r="AE242" s="119"/>
      <c r="AF242" s="119"/>
    </row>
    <row r="243" spans="17:32" ht="15" customHeight="1" x14ac:dyDescent="0.25">
      <c r="Q243" s="113"/>
      <c r="R243" s="113"/>
      <c r="S243" s="115"/>
      <c r="T243" s="115"/>
      <c r="U243" s="122"/>
      <c r="V243" s="122"/>
      <c r="W243" s="122"/>
      <c r="X243" s="122"/>
      <c r="Y243" s="122"/>
      <c r="Z243" s="122"/>
      <c r="AA243" s="122"/>
      <c r="AB243" s="122"/>
      <c r="AC243" s="119"/>
      <c r="AD243" s="119"/>
      <c r="AE243" s="119"/>
      <c r="AF243" s="119"/>
    </row>
    <row r="244" spans="17:32" ht="15" customHeight="1" x14ac:dyDescent="0.25">
      <c r="Q244" s="113"/>
      <c r="R244" s="113"/>
      <c r="S244" s="115"/>
      <c r="T244" s="115"/>
      <c r="U244" s="122"/>
      <c r="V244" s="122"/>
      <c r="W244" s="122"/>
      <c r="X244" s="122"/>
      <c r="Y244" s="122"/>
      <c r="Z244" s="122"/>
      <c r="AA244" s="122"/>
      <c r="AB244" s="122"/>
      <c r="AC244" s="119"/>
      <c r="AD244" s="119"/>
      <c r="AE244" s="119"/>
      <c r="AF244" s="119"/>
    </row>
    <row r="245" spans="17:32" ht="15" customHeight="1" x14ac:dyDescent="0.25">
      <c r="Q245" s="113"/>
      <c r="R245" s="113"/>
      <c r="S245" s="115"/>
      <c r="T245" s="115"/>
      <c r="U245" s="122"/>
      <c r="V245" s="122"/>
      <c r="W245" s="122"/>
      <c r="X245" s="122"/>
      <c r="Y245" s="122"/>
      <c r="Z245" s="122"/>
      <c r="AA245" s="122"/>
      <c r="AB245" s="122"/>
      <c r="AC245" s="119"/>
      <c r="AD245" s="119"/>
      <c r="AE245" s="119"/>
      <c r="AF245" s="119"/>
    </row>
    <row r="246" spans="17:32" ht="15" customHeight="1" x14ac:dyDescent="0.25">
      <c r="Q246" s="113"/>
      <c r="R246" s="113"/>
      <c r="S246" s="115"/>
      <c r="T246" s="115"/>
      <c r="U246" s="122"/>
      <c r="V246" s="122"/>
      <c r="W246" s="122"/>
      <c r="X246" s="122"/>
      <c r="Y246" s="122"/>
      <c r="Z246" s="122"/>
      <c r="AA246" s="122"/>
      <c r="AB246" s="122"/>
      <c r="AC246" s="119"/>
      <c r="AD246" s="119"/>
      <c r="AE246" s="119"/>
      <c r="AF246" s="119"/>
    </row>
    <row r="247" spans="17:32" ht="15" customHeight="1" x14ac:dyDescent="0.25">
      <c r="Q247" s="113"/>
      <c r="R247" s="113"/>
      <c r="S247" s="115"/>
      <c r="T247" s="115"/>
      <c r="U247" s="122"/>
      <c r="V247" s="122"/>
      <c r="W247" s="122"/>
      <c r="X247" s="122"/>
      <c r="Y247" s="122"/>
      <c r="Z247" s="122"/>
      <c r="AA247" s="122"/>
      <c r="AB247" s="122"/>
      <c r="AC247" s="119"/>
      <c r="AD247" s="119"/>
      <c r="AE247" s="119"/>
      <c r="AF247" s="119"/>
    </row>
    <row r="248" spans="17:32" ht="15" customHeight="1" x14ac:dyDescent="0.25">
      <c r="Q248" s="113"/>
      <c r="R248" s="113"/>
      <c r="S248" s="115"/>
      <c r="T248" s="115"/>
      <c r="U248" s="122"/>
      <c r="V248" s="122"/>
      <c r="W248" s="122"/>
      <c r="X248" s="122"/>
      <c r="Y248" s="122"/>
      <c r="Z248" s="122"/>
      <c r="AA248" s="122"/>
      <c r="AB248" s="122"/>
      <c r="AC248" s="119"/>
      <c r="AD248" s="119"/>
      <c r="AE248" s="119"/>
      <c r="AF248" s="119"/>
    </row>
    <row r="249" spans="17:32" ht="15" customHeight="1" x14ac:dyDescent="0.25">
      <c r="Q249" s="113"/>
      <c r="R249" s="113"/>
      <c r="S249" s="115"/>
      <c r="T249" s="115"/>
      <c r="U249" s="122"/>
      <c r="V249" s="122"/>
      <c r="W249" s="122"/>
      <c r="X249" s="122"/>
      <c r="Y249" s="122"/>
      <c r="Z249" s="122"/>
      <c r="AA249" s="122"/>
      <c r="AB249" s="122"/>
      <c r="AC249" s="119"/>
      <c r="AD249" s="119"/>
      <c r="AE249" s="119"/>
      <c r="AF249" s="119"/>
    </row>
    <row r="250" spans="17:32" ht="15" customHeight="1" x14ac:dyDescent="0.25">
      <c r="Q250" s="113"/>
      <c r="R250" s="113"/>
      <c r="S250" s="115"/>
      <c r="T250" s="115"/>
      <c r="U250" s="122"/>
      <c r="V250" s="122"/>
      <c r="W250" s="122"/>
      <c r="X250" s="122"/>
      <c r="Y250" s="122"/>
      <c r="Z250" s="122"/>
      <c r="AA250" s="122"/>
      <c r="AB250" s="122"/>
      <c r="AC250" s="119"/>
      <c r="AD250" s="119"/>
      <c r="AE250" s="119"/>
      <c r="AF250" s="119"/>
    </row>
    <row r="251" spans="17:32" ht="15" customHeight="1" x14ac:dyDescent="0.25">
      <c r="Q251" s="113"/>
      <c r="R251" s="113"/>
      <c r="S251" s="115"/>
      <c r="T251" s="115"/>
      <c r="U251" s="122"/>
      <c r="V251" s="122"/>
      <c r="W251" s="122"/>
      <c r="X251" s="122"/>
      <c r="Y251" s="122"/>
      <c r="Z251" s="122"/>
      <c r="AA251" s="122"/>
      <c r="AB251" s="122"/>
      <c r="AC251" s="119"/>
      <c r="AD251" s="119"/>
      <c r="AE251" s="119"/>
      <c r="AF251" s="119"/>
    </row>
    <row r="252" spans="17:32" ht="15" customHeight="1" x14ac:dyDescent="0.25">
      <c r="Q252" s="113"/>
      <c r="R252" s="113"/>
      <c r="S252" s="115"/>
      <c r="T252" s="115"/>
      <c r="U252" s="122"/>
      <c r="V252" s="122"/>
      <c r="W252" s="122"/>
      <c r="X252" s="122"/>
      <c r="Y252" s="122"/>
      <c r="Z252" s="122"/>
      <c r="AA252" s="122"/>
      <c r="AB252" s="122"/>
      <c r="AC252" s="119"/>
      <c r="AD252" s="119"/>
      <c r="AE252" s="119"/>
      <c r="AF252" s="119"/>
    </row>
    <row r="253" spans="17:32" ht="15" customHeight="1" x14ac:dyDescent="0.25">
      <c r="Q253" s="113"/>
      <c r="R253" s="113"/>
      <c r="S253" s="115"/>
      <c r="T253" s="115"/>
      <c r="U253" s="122"/>
      <c r="V253" s="122"/>
      <c r="W253" s="122"/>
      <c r="X253" s="122"/>
      <c r="Y253" s="122"/>
      <c r="Z253" s="122"/>
      <c r="AA253" s="122"/>
      <c r="AB253" s="122"/>
      <c r="AC253" s="119"/>
      <c r="AD253" s="119"/>
      <c r="AE253" s="119"/>
      <c r="AF253" s="119"/>
    </row>
    <row r="254" spans="17:32" ht="15" customHeight="1" x14ac:dyDescent="0.25">
      <c r="Q254" s="113"/>
      <c r="R254" s="113"/>
      <c r="S254" s="115"/>
      <c r="T254" s="115"/>
      <c r="U254" s="122"/>
      <c r="V254" s="122"/>
      <c r="W254" s="122"/>
      <c r="X254" s="122"/>
      <c r="Y254" s="122"/>
      <c r="Z254" s="122"/>
      <c r="AA254" s="122"/>
      <c r="AB254" s="122"/>
      <c r="AC254" s="119"/>
      <c r="AD254" s="119"/>
      <c r="AE254" s="119"/>
      <c r="AF254" s="119"/>
    </row>
    <row r="255" spans="17:32" ht="15" customHeight="1" x14ac:dyDescent="0.25">
      <c r="Q255" s="113"/>
      <c r="R255" s="113"/>
      <c r="S255" s="115"/>
      <c r="T255" s="115"/>
      <c r="U255" s="122"/>
      <c r="V255" s="122"/>
      <c r="W255" s="122"/>
      <c r="X255" s="122"/>
      <c r="Y255" s="122"/>
      <c r="Z255" s="122"/>
      <c r="AA255" s="122"/>
      <c r="AB255" s="122"/>
      <c r="AC255" s="119"/>
      <c r="AD255" s="119"/>
      <c r="AE255" s="119"/>
      <c r="AF255" s="119"/>
    </row>
    <row r="256" spans="17:32" ht="15" customHeight="1" x14ac:dyDescent="0.25">
      <c r="Q256" s="113"/>
      <c r="R256" s="113"/>
      <c r="S256" s="115"/>
      <c r="T256" s="115"/>
      <c r="U256" s="122"/>
      <c r="V256" s="122"/>
      <c r="W256" s="122"/>
      <c r="X256" s="122"/>
      <c r="Y256" s="122"/>
      <c r="Z256" s="122"/>
      <c r="AA256" s="122"/>
      <c r="AB256" s="122"/>
      <c r="AC256" s="119"/>
      <c r="AD256" s="119"/>
      <c r="AE256" s="119"/>
      <c r="AF256" s="119"/>
    </row>
    <row r="257" spans="17:32" ht="15" customHeight="1" x14ac:dyDescent="0.25">
      <c r="Q257" s="113"/>
      <c r="R257" s="113"/>
      <c r="S257" s="115"/>
      <c r="T257" s="115"/>
      <c r="U257" s="122"/>
      <c r="V257" s="122"/>
      <c r="W257" s="122"/>
      <c r="X257" s="122"/>
      <c r="Y257" s="122"/>
      <c r="Z257" s="122"/>
      <c r="AA257" s="122"/>
      <c r="AB257" s="122"/>
      <c r="AC257" s="119"/>
      <c r="AD257" s="119"/>
      <c r="AE257" s="119"/>
      <c r="AF257" s="119"/>
    </row>
    <row r="258" spans="17:32" ht="15" customHeight="1" x14ac:dyDescent="0.25">
      <c r="Q258" s="113"/>
      <c r="R258" s="113"/>
      <c r="S258" s="115"/>
      <c r="T258" s="115"/>
      <c r="U258" s="122"/>
      <c r="V258" s="122"/>
      <c r="W258" s="122"/>
      <c r="X258" s="122"/>
      <c r="Y258" s="122"/>
      <c r="Z258" s="122"/>
      <c r="AA258" s="122"/>
      <c r="AB258" s="122"/>
      <c r="AC258" s="119"/>
      <c r="AD258" s="119"/>
      <c r="AE258" s="119"/>
      <c r="AF258" s="119"/>
    </row>
    <row r="259" spans="17:32" ht="15" customHeight="1" x14ac:dyDescent="0.25">
      <c r="Q259" s="113"/>
      <c r="R259" s="113"/>
      <c r="S259" s="115"/>
      <c r="T259" s="115"/>
      <c r="U259" s="122"/>
      <c r="V259" s="122"/>
      <c r="W259" s="122"/>
      <c r="X259" s="122"/>
      <c r="Y259" s="122"/>
      <c r="Z259" s="122"/>
      <c r="AA259" s="122"/>
      <c r="AB259" s="122"/>
      <c r="AC259" s="119"/>
      <c r="AD259" s="119"/>
      <c r="AE259" s="119"/>
      <c r="AF259" s="119"/>
    </row>
    <row r="260" spans="17:32" ht="15" customHeight="1" x14ac:dyDescent="0.25">
      <c r="Q260" s="113"/>
      <c r="R260" s="113"/>
      <c r="S260" s="115"/>
      <c r="T260" s="115"/>
      <c r="U260" s="122"/>
      <c r="V260" s="122"/>
      <c r="W260" s="122"/>
      <c r="X260" s="122"/>
      <c r="Y260" s="122"/>
      <c r="Z260" s="122"/>
      <c r="AA260" s="122"/>
      <c r="AB260" s="122"/>
      <c r="AC260" s="119"/>
      <c r="AD260" s="119"/>
      <c r="AE260" s="119"/>
      <c r="AF260" s="119"/>
    </row>
    <row r="261" spans="17:32" ht="15" customHeight="1" x14ac:dyDescent="0.25">
      <c r="Q261" s="113"/>
      <c r="R261" s="113"/>
      <c r="S261" s="115"/>
      <c r="T261" s="115"/>
      <c r="U261" s="122"/>
      <c r="V261" s="122"/>
      <c r="W261" s="122"/>
      <c r="X261" s="122"/>
      <c r="Y261" s="122"/>
      <c r="Z261" s="122"/>
      <c r="AA261" s="122"/>
      <c r="AB261" s="122"/>
      <c r="AC261" s="119"/>
      <c r="AD261" s="119"/>
      <c r="AE261" s="119"/>
      <c r="AF261" s="119"/>
    </row>
    <row r="262" spans="17:32" ht="15" customHeight="1" x14ac:dyDescent="0.25">
      <c r="Q262" s="113"/>
      <c r="R262" s="113"/>
      <c r="S262" s="115"/>
      <c r="T262" s="115"/>
      <c r="U262" s="122"/>
      <c r="V262" s="122"/>
      <c r="W262" s="122"/>
      <c r="X262" s="122"/>
      <c r="Y262" s="122"/>
      <c r="Z262" s="122"/>
      <c r="AA262" s="122"/>
      <c r="AB262" s="122"/>
      <c r="AC262" s="119"/>
      <c r="AD262" s="119"/>
      <c r="AE262" s="119"/>
      <c r="AF262" s="119"/>
    </row>
    <row r="263" spans="17:32" ht="15" customHeight="1" x14ac:dyDescent="0.25">
      <c r="Q263" s="113"/>
      <c r="R263" s="113"/>
      <c r="S263" s="115"/>
      <c r="T263" s="115"/>
      <c r="U263" s="122"/>
      <c r="V263" s="122"/>
      <c r="W263" s="122"/>
      <c r="X263" s="122"/>
      <c r="Y263" s="122"/>
      <c r="Z263" s="122"/>
      <c r="AA263" s="122"/>
      <c r="AB263" s="122"/>
      <c r="AC263" s="119"/>
      <c r="AD263" s="119"/>
      <c r="AE263" s="119"/>
      <c r="AF263" s="119"/>
    </row>
    <row r="264" spans="17:32" ht="15" customHeight="1" x14ac:dyDescent="0.25">
      <c r="Q264" s="113"/>
      <c r="R264" s="113"/>
      <c r="S264" s="115"/>
      <c r="T264" s="115"/>
      <c r="U264" s="122"/>
      <c r="V264" s="122"/>
      <c r="W264" s="122"/>
      <c r="X264" s="122"/>
      <c r="Y264" s="122"/>
      <c r="Z264" s="122"/>
      <c r="AA264" s="122"/>
      <c r="AB264" s="122"/>
      <c r="AC264" s="119"/>
      <c r="AD264" s="119"/>
      <c r="AE264" s="119"/>
      <c r="AF264" s="119"/>
    </row>
    <row r="265" spans="17:32" ht="15" customHeight="1" x14ac:dyDescent="0.25">
      <c r="Q265" s="113"/>
      <c r="R265" s="113"/>
      <c r="S265" s="115"/>
      <c r="T265" s="115"/>
      <c r="U265" s="122"/>
      <c r="V265" s="122"/>
      <c r="W265" s="122"/>
      <c r="X265" s="122"/>
      <c r="Y265" s="122"/>
      <c r="Z265" s="122"/>
      <c r="AA265" s="122"/>
      <c r="AB265" s="122"/>
      <c r="AC265" s="119"/>
      <c r="AD265" s="119"/>
      <c r="AE265" s="119"/>
      <c r="AF265" s="119"/>
    </row>
    <row r="266" spans="17:32" ht="15" customHeight="1" x14ac:dyDescent="0.25">
      <c r="Q266" s="113"/>
      <c r="R266" s="113"/>
      <c r="S266" s="115"/>
      <c r="T266" s="115"/>
      <c r="U266" s="122"/>
      <c r="V266" s="122"/>
      <c r="W266" s="122"/>
      <c r="X266" s="122"/>
      <c r="Y266" s="122"/>
      <c r="Z266" s="122"/>
      <c r="AA266" s="122"/>
      <c r="AB266" s="122"/>
      <c r="AC266" s="119"/>
      <c r="AD266" s="119"/>
      <c r="AE266" s="119"/>
      <c r="AF266" s="119"/>
    </row>
    <row r="267" spans="17:32" ht="15" customHeight="1" x14ac:dyDescent="0.25">
      <c r="Q267" s="113"/>
      <c r="R267" s="113"/>
      <c r="S267" s="115"/>
      <c r="T267" s="115"/>
      <c r="U267" s="122"/>
      <c r="V267" s="122"/>
      <c r="W267" s="122"/>
      <c r="X267" s="122"/>
      <c r="Y267" s="122"/>
      <c r="Z267" s="122"/>
      <c r="AA267" s="122"/>
      <c r="AB267" s="122"/>
      <c r="AC267" s="119"/>
      <c r="AD267" s="119"/>
      <c r="AE267" s="119"/>
      <c r="AF267" s="119"/>
    </row>
    <row r="268" spans="17:32" ht="15" customHeight="1" x14ac:dyDescent="0.25">
      <c r="Q268" s="113"/>
      <c r="R268" s="113"/>
      <c r="S268" s="115"/>
      <c r="T268" s="115"/>
      <c r="U268" s="122"/>
      <c r="V268" s="122"/>
      <c r="W268" s="122"/>
      <c r="X268" s="122"/>
      <c r="Y268" s="122"/>
      <c r="Z268" s="122"/>
      <c r="AA268" s="122"/>
      <c r="AB268" s="122"/>
      <c r="AC268" s="119"/>
      <c r="AD268" s="119"/>
      <c r="AE268" s="119"/>
      <c r="AF268" s="119"/>
    </row>
    <row r="269" spans="17:32" ht="15" customHeight="1" x14ac:dyDescent="0.25">
      <c r="Q269" s="113"/>
      <c r="R269" s="113"/>
      <c r="S269" s="115"/>
      <c r="T269" s="115"/>
      <c r="U269" s="122"/>
      <c r="V269" s="122"/>
      <c r="W269" s="122"/>
      <c r="X269" s="122"/>
      <c r="Y269" s="122"/>
      <c r="Z269" s="122"/>
      <c r="AA269" s="122"/>
      <c r="AB269" s="122"/>
      <c r="AC269" s="119"/>
      <c r="AD269" s="119"/>
      <c r="AE269" s="119"/>
      <c r="AF269" s="119"/>
    </row>
    <row r="270" spans="17:32" ht="15" customHeight="1" x14ac:dyDescent="0.25">
      <c r="Q270" s="113"/>
      <c r="R270" s="113"/>
      <c r="S270" s="115"/>
      <c r="T270" s="115"/>
      <c r="U270" s="122"/>
      <c r="V270" s="122"/>
      <c r="W270" s="122"/>
      <c r="X270" s="122"/>
      <c r="Y270" s="122"/>
      <c r="Z270" s="122"/>
      <c r="AA270" s="122"/>
      <c r="AB270" s="122"/>
      <c r="AC270" s="119"/>
      <c r="AD270" s="119"/>
      <c r="AE270" s="119"/>
      <c r="AF270" s="119"/>
    </row>
    <row r="271" spans="17:32" ht="15" customHeight="1" x14ac:dyDescent="0.25">
      <c r="Q271" s="113"/>
      <c r="R271" s="113"/>
      <c r="S271" s="115"/>
      <c r="T271" s="115"/>
      <c r="U271" s="122"/>
      <c r="V271" s="122"/>
      <c r="W271" s="122"/>
      <c r="X271" s="122"/>
      <c r="Y271" s="122"/>
      <c r="Z271" s="122"/>
      <c r="AA271" s="122"/>
      <c r="AB271" s="122"/>
      <c r="AC271" s="119"/>
      <c r="AD271" s="119"/>
      <c r="AE271" s="119"/>
      <c r="AF271" s="119"/>
    </row>
    <row r="272" spans="17:32" ht="15" customHeight="1" x14ac:dyDescent="0.25">
      <c r="Q272" s="113"/>
      <c r="R272" s="113"/>
      <c r="S272" s="115"/>
      <c r="T272" s="115"/>
      <c r="U272" s="122"/>
      <c r="V272" s="122"/>
      <c r="W272" s="122"/>
      <c r="X272" s="122"/>
      <c r="Y272" s="122"/>
      <c r="Z272" s="122"/>
      <c r="AA272" s="122"/>
      <c r="AB272" s="122"/>
      <c r="AC272" s="119"/>
      <c r="AD272" s="119"/>
      <c r="AE272" s="119"/>
      <c r="AF272" s="119"/>
    </row>
    <row r="273" spans="17:32" ht="15" customHeight="1" x14ac:dyDescent="0.25">
      <c r="Q273" s="113"/>
      <c r="R273" s="113"/>
      <c r="S273" s="115"/>
      <c r="T273" s="115"/>
      <c r="U273" s="122"/>
      <c r="V273" s="122"/>
      <c r="W273" s="122"/>
      <c r="X273" s="122"/>
      <c r="Y273" s="122"/>
      <c r="Z273" s="122"/>
      <c r="AA273" s="122"/>
      <c r="AB273" s="122"/>
      <c r="AC273" s="119"/>
      <c r="AD273" s="119"/>
      <c r="AE273" s="119"/>
      <c r="AF273" s="119"/>
    </row>
    <row r="274" spans="17:32" ht="15" customHeight="1" x14ac:dyDescent="0.25">
      <c r="Q274" s="113"/>
      <c r="R274" s="113"/>
      <c r="S274" s="115"/>
      <c r="T274" s="115"/>
      <c r="U274" s="122"/>
      <c r="V274" s="122"/>
      <c r="W274" s="122"/>
      <c r="X274" s="122"/>
      <c r="Y274" s="122"/>
      <c r="Z274" s="122"/>
      <c r="AA274" s="122"/>
      <c r="AB274" s="122"/>
      <c r="AC274" s="119"/>
      <c r="AD274" s="119"/>
      <c r="AE274" s="119"/>
      <c r="AF274" s="119"/>
    </row>
    <row r="275" spans="17:32" ht="15" customHeight="1" x14ac:dyDescent="0.25">
      <c r="Q275" s="113"/>
      <c r="R275" s="113"/>
      <c r="S275" s="115"/>
      <c r="T275" s="115"/>
      <c r="U275" s="122"/>
      <c r="V275" s="122"/>
      <c r="W275" s="122"/>
      <c r="X275" s="122"/>
      <c r="Y275" s="122"/>
      <c r="Z275" s="122"/>
      <c r="AA275" s="122"/>
      <c r="AB275" s="122"/>
      <c r="AC275" s="119"/>
      <c r="AD275" s="119"/>
      <c r="AE275" s="119"/>
      <c r="AF275" s="119"/>
    </row>
    <row r="276" spans="17:32" ht="15" customHeight="1" x14ac:dyDescent="0.25">
      <c r="Q276" s="113"/>
      <c r="R276" s="113"/>
      <c r="S276" s="115"/>
      <c r="T276" s="115"/>
      <c r="U276" s="122"/>
      <c r="V276" s="122"/>
      <c r="W276" s="122"/>
      <c r="X276" s="122"/>
      <c r="Y276" s="122"/>
      <c r="Z276" s="122"/>
      <c r="AA276" s="122"/>
      <c r="AB276" s="122"/>
      <c r="AC276" s="119"/>
      <c r="AD276" s="119"/>
      <c r="AE276" s="119"/>
      <c r="AF276" s="119"/>
    </row>
    <row r="277" spans="17:32" ht="15" customHeight="1" x14ac:dyDescent="0.25">
      <c r="Q277" s="113"/>
      <c r="R277" s="113"/>
      <c r="S277" s="115"/>
      <c r="T277" s="115"/>
      <c r="U277" s="122"/>
      <c r="V277" s="122"/>
      <c r="W277" s="122"/>
      <c r="X277" s="122"/>
      <c r="Y277" s="122"/>
      <c r="Z277" s="122"/>
      <c r="AA277" s="122"/>
      <c r="AB277" s="122"/>
      <c r="AC277" s="119"/>
      <c r="AD277" s="119"/>
      <c r="AE277" s="119"/>
      <c r="AF277" s="119"/>
    </row>
    <row r="278" spans="17:32" ht="15" customHeight="1" x14ac:dyDescent="0.25">
      <c r="Q278" s="113"/>
      <c r="R278" s="113"/>
      <c r="S278" s="115"/>
      <c r="T278" s="115"/>
      <c r="U278" s="122"/>
      <c r="V278" s="122"/>
      <c r="W278" s="122"/>
      <c r="X278" s="122"/>
      <c r="Y278" s="122"/>
      <c r="Z278" s="122"/>
      <c r="AA278" s="122"/>
      <c r="AB278" s="122"/>
      <c r="AC278" s="119"/>
      <c r="AD278" s="119"/>
      <c r="AE278" s="119"/>
      <c r="AF278" s="119"/>
    </row>
    <row r="279" spans="17:32" ht="15" customHeight="1" x14ac:dyDescent="0.25">
      <c r="Q279" s="113"/>
      <c r="R279" s="113"/>
      <c r="S279" s="115"/>
      <c r="T279" s="115"/>
      <c r="U279" s="122"/>
      <c r="V279" s="122"/>
      <c r="W279" s="122"/>
      <c r="X279" s="122"/>
      <c r="Y279" s="122"/>
      <c r="Z279" s="122"/>
      <c r="AA279" s="122"/>
      <c r="AB279" s="122"/>
      <c r="AC279" s="119"/>
      <c r="AD279" s="119"/>
      <c r="AE279" s="119"/>
      <c r="AF279" s="119"/>
    </row>
    <row r="280" spans="17:32" ht="15" customHeight="1" x14ac:dyDescent="0.25">
      <c r="Q280" s="113"/>
      <c r="R280" s="113"/>
      <c r="S280" s="115"/>
      <c r="T280" s="115"/>
      <c r="U280" s="122"/>
      <c r="V280" s="122"/>
      <c r="W280" s="122"/>
      <c r="X280" s="122"/>
      <c r="Y280" s="122"/>
      <c r="Z280" s="122"/>
      <c r="AA280" s="122"/>
      <c r="AB280" s="122"/>
      <c r="AC280" s="119"/>
      <c r="AD280" s="119"/>
      <c r="AE280" s="119"/>
      <c r="AF280" s="119"/>
    </row>
    <row r="281" spans="17:32" ht="15" customHeight="1" x14ac:dyDescent="0.25">
      <c r="Q281" s="113"/>
      <c r="R281" s="113"/>
      <c r="S281" s="115"/>
      <c r="T281" s="115"/>
      <c r="U281" s="122"/>
      <c r="V281" s="122"/>
      <c r="W281" s="122"/>
      <c r="X281" s="122"/>
      <c r="Y281" s="122"/>
      <c r="Z281" s="122"/>
      <c r="AA281" s="122"/>
      <c r="AB281" s="122"/>
      <c r="AC281" s="119"/>
      <c r="AD281" s="119"/>
      <c r="AE281" s="119"/>
      <c r="AF281" s="119"/>
    </row>
    <row r="282" spans="17:32" ht="15" customHeight="1" x14ac:dyDescent="0.25">
      <c r="Q282" s="113"/>
      <c r="R282" s="113"/>
      <c r="S282" s="115"/>
      <c r="T282" s="115"/>
      <c r="U282" s="122"/>
      <c r="V282" s="122"/>
      <c r="W282" s="122"/>
      <c r="X282" s="122"/>
      <c r="Y282" s="122"/>
      <c r="Z282" s="122"/>
      <c r="AA282" s="122"/>
      <c r="AB282" s="122"/>
      <c r="AC282" s="119"/>
      <c r="AD282" s="119"/>
      <c r="AE282" s="119"/>
      <c r="AF282" s="119"/>
    </row>
    <row r="283" spans="17:32" ht="15" customHeight="1" x14ac:dyDescent="0.25">
      <c r="Q283" s="113"/>
      <c r="R283" s="113"/>
      <c r="S283" s="115"/>
      <c r="T283" s="115"/>
      <c r="U283" s="122"/>
      <c r="V283" s="122"/>
      <c r="W283" s="122"/>
      <c r="X283" s="122"/>
      <c r="Y283" s="122"/>
      <c r="Z283" s="122"/>
      <c r="AA283" s="122"/>
      <c r="AB283" s="122"/>
      <c r="AC283" s="119"/>
      <c r="AD283" s="119"/>
      <c r="AE283" s="119"/>
      <c r="AF283" s="119"/>
    </row>
    <row r="284" spans="17:32" ht="15" customHeight="1" x14ac:dyDescent="0.25">
      <c r="Q284" s="113"/>
      <c r="R284" s="113"/>
      <c r="S284" s="115"/>
      <c r="T284" s="115"/>
      <c r="U284" s="122"/>
      <c r="V284" s="122"/>
      <c r="W284" s="122"/>
      <c r="X284" s="122"/>
      <c r="Y284" s="122"/>
      <c r="Z284" s="122"/>
      <c r="AA284" s="122"/>
      <c r="AB284" s="122"/>
      <c r="AC284" s="119"/>
      <c r="AD284" s="119"/>
      <c r="AE284" s="119"/>
      <c r="AF284" s="119"/>
    </row>
    <row r="285" spans="17:32" ht="15" customHeight="1" x14ac:dyDescent="0.25">
      <c r="Q285" s="113"/>
      <c r="R285" s="113"/>
      <c r="S285" s="115"/>
      <c r="T285" s="115"/>
      <c r="U285" s="122"/>
      <c r="V285" s="122"/>
      <c r="W285" s="122"/>
      <c r="X285" s="122"/>
      <c r="Y285" s="122"/>
      <c r="Z285" s="122"/>
      <c r="AA285" s="122"/>
      <c r="AB285" s="122"/>
      <c r="AC285" s="119"/>
      <c r="AD285" s="119"/>
      <c r="AE285" s="119"/>
      <c r="AF285" s="119"/>
    </row>
    <row r="286" spans="17:32" ht="15" customHeight="1" x14ac:dyDescent="0.25">
      <c r="Q286" s="113"/>
      <c r="R286" s="113"/>
      <c r="S286" s="115"/>
      <c r="T286" s="115"/>
      <c r="U286" s="122"/>
      <c r="V286" s="122"/>
      <c r="W286" s="122"/>
      <c r="X286" s="122"/>
      <c r="Y286" s="122"/>
      <c r="Z286" s="122"/>
      <c r="AA286" s="122"/>
      <c r="AB286" s="122"/>
      <c r="AC286" s="119"/>
      <c r="AD286" s="119"/>
      <c r="AE286" s="119"/>
      <c r="AF286" s="119"/>
    </row>
    <row r="287" spans="17:32" ht="15" customHeight="1" x14ac:dyDescent="0.25">
      <c r="Q287" s="113"/>
      <c r="R287" s="113"/>
      <c r="S287" s="115"/>
      <c r="T287" s="115"/>
      <c r="U287" s="122"/>
      <c r="V287" s="122"/>
      <c r="W287" s="122"/>
      <c r="X287" s="122"/>
      <c r="Y287" s="122"/>
      <c r="Z287" s="122"/>
      <c r="AA287" s="122"/>
      <c r="AB287" s="122"/>
      <c r="AC287" s="119"/>
      <c r="AD287" s="119"/>
      <c r="AE287" s="119"/>
      <c r="AF287" s="119"/>
    </row>
    <row r="288" spans="17:32" ht="15" customHeight="1" x14ac:dyDescent="0.25">
      <c r="Q288" s="113"/>
      <c r="R288" s="113"/>
      <c r="S288" s="115"/>
      <c r="T288" s="115"/>
      <c r="U288" s="122"/>
      <c r="V288" s="122"/>
      <c r="W288" s="122"/>
      <c r="X288" s="122"/>
      <c r="Y288" s="122"/>
      <c r="Z288" s="122"/>
      <c r="AA288" s="122"/>
      <c r="AB288" s="122"/>
      <c r="AC288" s="119"/>
      <c r="AD288" s="119"/>
      <c r="AE288" s="119"/>
      <c r="AF288" s="119"/>
    </row>
    <row r="289" spans="17:32" ht="15" customHeight="1" x14ac:dyDescent="0.25">
      <c r="Q289" s="113"/>
      <c r="R289" s="113"/>
      <c r="S289" s="115"/>
      <c r="T289" s="115"/>
      <c r="U289" s="122"/>
      <c r="V289" s="122"/>
      <c r="W289" s="122"/>
      <c r="X289" s="122"/>
      <c r="Y289" s="122"/>
      <c r="Z289" s="122"/>
      <c r="AA289" s="122"/>
      <c r="AB289" s="122"/>
      <c r="AC289" s="119"/>
      <c r="AD289" s="119"/>
      <c r="AE289" s="119"/>
      <c r="AF289" s="119"/>
    </row>
    <row r="290" spans="17:32" ht="15" customHeight="1" x14ac:dyDescent="0.25">
      <c r="Q290" s="113"/>
      <c r="R290" s="113"/>
      <c r="S290" s="115"/>
      <c r="T290" s="115"/>
      <c r="U290" s="122"/>
      <c r="V290" s="122"/>
      <c r="W290" s="122"/>
      <c r="X290" s="122"/>
      <c r="Y290" s="122"/>
      <c r="Z290" s="122"/>
      <c r="AA290" s="122"/>
      <c r="AB290" s="122"/>
      <c r="AC290" s="119"/>
      <c r="AD290" s="119"/>
      <c r="AE290" s="119"/>
      <c r="AF290" s="119"/>
    </row>
    <row r="291" spans="17:32" ht="15" customHeight="1" x14ac:dyDescent="0.25">
      <c r="Q291" s="113"/>
      <c r="R291" s="113"/>
      <c r="S291" s="115"/>
      <c r="T291" s="115"/>
      <c r="U291" s="122"/>
      <c r="V291" s="122"/>
      <c r="W291" s="122"/>
      <c r="X291" s="122"/>
      <c r="Y291" s="122"/>
      <c r="Z291" s="122"/>
      <c r="AA291" s="122"/>
      <c r="AB291" s="122"/>
      <c r="AC291" s="119"/>
      <c r="AD291" s="119"/>
      <c r="AE291" s="119"/>
      <c r="AF291" s="119"/>
    </row>
    <row r="292" spans="17:32" ht="15" customHeight="1" x14ac:dyDescent="0.25">
      <c r="Q292" s="113"/>
      <c r="R292" s="113"/>
      <c r="S292" s="115"/>
      <c r="T292" s="115"/>
      <c r="U292" s="122"/>
      <c r="V292" s="122"/>
      <c r="W292" s="122"/>
      <c r="X292" s="122"/>
      <c r="Y292" s="122"/>
      <c r="Z292" s="122"/>
      <c r="AA292" s="122"/>
      <c r="AB292" s="122"/>
      <c r="AC292" s="119"/>
      <c r="AD292" s="119"/>
      <c r="AE292" s="119"/>
      <c r="AF292" s="119"/>
    </row>
    <row r="293" spans="17:32" ht="15" customHeight="1" x14ac:dyDescent="0.25">
      <c r="Q293" s="113"/>
      <c r="R293" s="113"/>
      <c r="S293" s="115"/>
      <c r="T293" s="115"/>
      <c r="U293" s="122"/>
      <c r="V293" s="122"/>
      <c r="W293" s="122"/>
      <c r="X293" s="122"/>
      <c r="Y293" s="122"/>
      <c r="Z293" s="122"/>
      <c r="AA293" s="122"/>
      <c r="AB293" s="122"/>
      <c r="AC293" s="119"/>
      <c r="AD293" s="119"/>
      <c r="AE293" s="119"/>
      <c r="AF293" s="119"/>
    </row>
    <row r="294" spans="17:32" ht="15" customHeight="1" x14ac:dyDescent="0.25">
      <c r="Q294" s="113"/>
      <c r="R294" s="113"/>
      <c r="S294" s="115"/>
      <c r="T294" s="115"/>
      <c r="U294" s="122"/>
      <c r="V294" s="122"/>
      <c r="W294" s="122"/>
      <c r="X294" s="122"/>
      <c r="Y294" s="122"/>
      <c r="Z294" s="122"/>
      <c r="AA294" s="122"/>
      <c r="AB294" s="122"/>
      <c r="AC294" s="119"/>
      <c r="AD294" s="119"/>
      <c r="AE294" s="119"/>
      <c r="AF294" s="119"/>
    </row>
    <row r="295" spans="17:32" ht="15" customHeight="1" x14ac:dyDescent="0.25">
      <c r="Q295" s="113"/>
      <c r="R295" s="113"/>
      <c r="S295" s="115"/>
      <c r="T295" s="115"/>
      <c r="U295" s="122"/>
      <c r="V295" s="122"/>
      <c r="W295" s="122"/>
      <c r="X295" s="122"/>
      <c r="Y295" s="122"/>
      <c r="Z295" s="122"/>
      <c r="AA295" s="122"/>
      <c r="AB295" s="122"/>
      <c r="AC295" s="119"/>
      <c r="AD295" s="119"/>
      <c r="AE295" s="119"/>
      <c r="AF295" s="119"/>
    </row>
    <row r="296" spans="17:32" ht="15" customHeight="1" x14ac:dyDescent="0.25">
      <c r="Q296" s="113"/>
      <c r="R296" s="113"/>
      <c r="S296" s="115"/>
      <c r="T296" s="115"/>
      <c r="U296" s="122"/>
      <c r="V296" s="122"/>
      <c r="W296" s="122"/>
      <c r="X296" s="122"/>
      <c r="Y296" s="122"/>
      <c r="Z296" s="122"/>
      <c r="AA296" s="122"/>
      <c r="AB296" s="122"/>
      <c r="AC296" s="119"/>
      <c r="AD296" s="119"/>
      <c r="AE296" s="119"/>
      <c r="AF296" s="119"/>
    </row>
    <row r="297" spans="17:32" ht="15" customHeight="1" x14ac:dyDescent="0.25">
      <c r="Q297" s="113"/>
      <c r="R297" s="113"/>
      <c r="S297" s="115"/>
      <c r="T297" s="115"/>
      <c r="U297" s="122"/>
      <c r="V297" s="122"/>
      <c r="W297" s="122"/>
      <c r="X297" s="122"/>
      <c r="Y297" s="122"/>
      <c r="Z297" s="122"/>
      <c r="AA297" s="122"/>
      <c r="AB297" s="122"/>
      <c r="AC297" s="119"/>
      <c r="AD297" s="119"/>
      <c r="AE297" s="119"/>
      <c r="AF297" s="119"/>
    </row>
    <row r="298" spans="17:32" ht="15" customHeight="1" x14ac:dyDescent="0.25">
      <c r="Q298" s="113"/>
      <c r="R298" s="113"/>
      <c r="S298" s="115"/>
      <c r="T298" s="115"/>
      <c r="U298" s="122"/>
      <c r="V298" s="122"/>
      <c r="W298" s="122"/>
      <c r="X298" s="122"/>
      <c r="Y298" s="122"/>
      <c r="Z298" s="122"/>
      <c r="AA298" s="122"/>
      <c r="AB298" s="122"/>
      <c r="AC298" s="119"/>
      <c r="AD298" s="119"/>
      <c r="AE298" s="119"/>
      <c r="AF298" s="119"/>
    </row>
    <row r="299" spans="17:32" ht="15" customHeight="1" x14ac:dyDescent="0.25">
      <c r="Q299" s="113"/>
      <c r="R299" s="113"/>
      <c r="S299" s="115"/>
      <c r="T299" s="115"/>
      <c r="U299" s="122"/>
      <c r="V299" s="122"/>
      <c r="W299" s="122"/>
      <c r="X299" s="122"/>
      <c r="Y299" s="122"/>
      <c r="Z299" s="122"/>
      <c r="AA299" s="122"/>
      <c r="AB299" s="122"/>
      <c r="AC299" s="119"/>
      <c r="AD299" s="119"/>
      <c r="AE299" s="119"/>
      <c r="AF299" s="119"/>
    </row>
    <row r="300" spans="17:32" ht="15" customHeight="1" x14ac:dyDescent="0.25">
      <c r="Q300" s="113"/>
      <c r="R300" s="113"/>
      <c r="S300" s="115"/>
      <c r="T300" s="115"/>
      <c r="U300" s="122"/>
      <c r="V300" s="122"/>
      <c r="W300" s="122"/>
      <c r="X300" s="122"/>
      <c r="Y300" s="122"/>
      <c r="Z300" s="122"/>
      <c r="AA300" s="122"/>
      <c r="AB300" s="122"/>
      <c r="AC300" s="119"/>
      <c r="AD300" s="119"/>
      <c r="AE300" s="119"/>
      <c r="AF300" s="119"/>
    </row>
    <row r="301" spans="17:32" ht="15" customHeight="1" x14ac:dyDescent="0.25">
      <c r="Q301" s="113"/>
      <c r="R301" s="113"/>
      <c r="S301" s="115"/>
      <c r="T301" s="115"/>
      <c r="U301" s="122"/>
      <c r="V301" s="122"/>
      <c r="W301" s="122"/>
      <c r="X301" s="122"/>
      <c r="Y301" s="122"/>
      <c r="Z301" s="122"/>
      <c r="AA301" s="122"/>
      <c r="AB301" s="122"/>
      <c r="AC301" s="119"/>
      <c r="AD301" s="119"/>
      <c r="AE301" s="119"/>
      <c r="AF301" s="119"/>
    </row>
    <row r="302" spans="17:32" ht="15" customHeight="1" x14ac:dyDescent="0.25">
      <c r="Q302" s="113"/>
      <c r="R302" s="113"/>
      <c r="S302" s="115"/>
      <c r="T302" s="115"/>
      <c r="U302" s="122"/>
      <c r="V302" s="122"/>
      <c r="W302" s="122"/>
      <c r="X302" s="122"/>
      <c r="Y302" s="122"/>
      <c r="Z302" s="122"/>
      <c r="AA302" s="122"/>
      <c r="AB302" s="122"/>
      <c r="AC302" s="119"/>
      <c r="AD302" s="119"/>
      <c r="AE302" s="119"/>
      <c r="AF302" s="119"/>
    </row>
    <row r="303" spans="17:32" ht="15" customHeight="1" x14ac:dyDescent="0.25">
      <c r="Q303" s="113"/>
      <c r="R303" s="113"/>
      <c r="S303" s="115"/>
      <c r="T303" s="115"/>
      <c r="U303" s="122"/>
      <c r="V303" s="122"/>
      <c r="W303" s="122"/>
      <c r="X303" s="122"/>
      <c r="Y303" s="122"/>
      <c r="Z303" s="122"/>
      <c r="AA303" s="122"/>
      <c r="AB303" s="122"/>
      <c r="AC303" s="119"/>
      <c r="AD303" s="119"/>
      <c r="AE303" s="119"/>
      <c r="AF303" s="119"/>
    </row>
    <row r="304" spans="17:32" ht="15" customHeight="1" x14ac:dyDescent="0.25">
      <c r="Q304" s="113"/>
      <c r="R304" s="113"/>
      <c r="S304" s="115"/>
      <c r="T304" s="115"/>
      <c r="U304" s="122"/>
      <c r="V304" s="122"/>
      <c r="W304" s="122"/>
      <c r="X304" s="122"/>
      <c r="Y304" s="122"/>
      <c r="Z304" s="122"/>
      <c r="AA304" s="122"/>
      <c r="AB304" s="122"/>
      <c r="AC304" s="119"/>
      <c r="AD304" s="119"/>
      <c r="AE304" s="119"/>
      <c r="AF304" s="119"/>
    </row>
    <row r="305" spans="17:32" ht="15" customHeight="1" x14ac:dyDescent="0.25">
      <c r="Q305" s="113"/>
      <c r="R305" s="113"/>
      <c r="S305" s="115"/>
      <c r="T305" s="115"/>
      <c r="U305" s="122"/>
      <c r="V305" s="122"/>
      <c r="W305" s="122"/>
      <c r="X305" s="122"/>
      <c r="Y305" s="122"/>
      <c r="Z305" s="122"/>
      <c r="AA305" s="122"/>
      <c r="AB305" s="122"/>
      <c r="AC305" s="119"/>
      <c r="AD305" s="119"/>
      <c r="AE305" s="119"/>
      <c r="AF305" s="119"/>
    </row>
    <row r="306" spans="17:32" ht="15" customHeight="1" x14ac:dyDescent="0.25">
      <c r="Q306" s="113"/>
      <c r="R306" s="113"/>
      <c r="S306" s="115"/>
      <c r="T306" s="115"/>
      <c r="U306" s="122"/>
      <c r="V306" s="122"/>
      <c r="W306" s="122"/>
      <c r="X306" s="122"/>
      <c r="Y306" s="122"/>
      <c r="Z306" s="122"/>
      <c r="AA306" s="122"/>
      <c r="AB306" s="122"/>
      <c r="AC306" s="119"/>
      <c r="AD306" s="119"/>
      <c r="AE306" s="119"/>
      <c r="AF306" s="119"/>
    </row>
    <row r="307" spans="17:32" ht="15" customHeight="1" x14ac:dyDescent="0.25">
      <c r="Q307" s="113"/>
      <c r="R307" s="113"/>
      <c r="S307" s="115"/>
      <c r="T307" s="115"/>
      <c r="U307" s="122"/>
      <c r="V307" s="122"/>
      <c r="W307" s="122"/>
      <c r="X307" s="122"/>
      <c r="Y307" s="122"/>
      <c r="Z307" s="122"/>
      <c r="AA307" s="122"/>
      <c r="AB307" s="122"/>
      <c r="AC307" s="119"/>
      <c r="AD307" s="119"/>
      <c r="AE307" s="119"/>
      <c r="AF307" s="119"/>
    </row>
    <row r="308" spans="17:32" ht="15" customHeight="1" x14ac:dyDescent="0.25">
      <c r="Q308" s="113"/>
      <c r="R308" s="113"/>
      <c r="S308" s="115"/>
      <c r="T308" s="115"/>
      <c r="U308" s="122"/>
      <c r="V308" s="122"/>
      <c r="W308" s="122"/>
      <c r="X308" s="122"/>
      <c r="Y308" s="122"/>
      <c r="Z308" s="122"/>
      <c r="AA308" s="122"/>
      <c r="AB308" s="122"/>
      <c r="AC308" s="119"/>
      <c r="AD308" s="119"/>
      <c r="AE308" s="119"/>
      <c r="AF308" s="119"/>
    </row>
    <row r="309" spans="17:32" ht="15" customHeight="1" x14ac:dyDescent="0.25">
      <c r="Q309" s="113"/>
      <c r="R309" s="113"/>
      <c r="S309" s="115"/>
      <c r="T309" s="115"/>
      <c r="U309" s="122"/>
      <c r="V309" s="122"/>
      <c r="W309" s="122"/>
      <c r="X309" s="122"/>
      <c r="Y309" s="122"/>
      <c r="Z309" s="122"/>
      <c r="AA309" s="122"/>
      <c r="AB309" s="122"/>
      <c r="AC309" s="119"/>
      <c r="AD309" s="119"/>
      <c r="AE309" s="119"/>
      <c r="AF309" s="119"/>
    </row>
    <row r="310" spans="17:32" ht="15" customHeight="1" x14ac:dyDescent="0.25">
      <c r="Q310" s="113"/>
      <c r="R310" s="113"/>
      <c r="S310" s="115"/>
      <c r="T310" s="115"/>
      <c r="U310" s="122"/>
      <c r="V310" s="122"/>
      <c r="W310" s="122"/>
      <c r="X310" s="122"/>
      <c r="Y310" s="122"/>
      <c r="Z310" s="122"/>
      <c r="AA310" s="122"/>
      <c r="AB310" s="122"/>
      <c r="AC310" s="119"/>
      <c r="AD310" s="119"/>
      <c r="AE310" s="119"/>
      <c r="AF310" s="119"/>
    </row>
    <row r="311" spans="17:32" ht="15" customHeight="1" x14ac:dyDescent="0.25">
      <c r="Q311" s="113"/>
      <c r="R311" s="113"/>
      <c r="S311" s="115"/>
      <c r="T311" s="115"/>
      <c r="U311" s="122"/>
      <c r="V311" s="122"/>
      <c r="W311" s="122"/>
      <c r="X311" s="122"/>
      <c r="Y311" s="122"/>
      <c r="Z311" s="122"/>
      <c r="AA311" s="122"/>
      <c r="AB311" s="122"/>
      <c r="AC311" s="119"/>
      <c r="AD311" s="119"/>
      <c r="AE311" s="119"/>
      <c r="AF311" s="119"/>
    </row>
    <row r="312" spans="17:32" ht="15" customHeight="1" x14ac:dyDescent="0.25">
      <c r="Q312" s="113"/>
      <c r="R312" s="113"/>
      <c r="S312" s="115"/>
      <c r="T312" s="115"/>
      <c r="U312" s="122"/>
      <c r="V312" s="122"/>
      <c r="W312" s="122"/>
      <c r="X312" s="122"/>
      <c r="Y312" s="122"/>
      <c r="Z312" s="122"/>
      <c r="AA312" s="122"/>
      <c r="AB312" s="122"/>
      <c r="AC312" s="119"/>
      <c r="AD312" s="119"/>
      <c r="AE312" s="119"/>
      <c r="AF312" s="119"/>
    </row>
    <row r="313" spans="17:32" ht="15" customHeight="1" x14ac:dyDescent="0.25">
      <c r="Q313" s="113"/>
      <c r="R313" s="113"/>
      <c r="S313" s="115"/>
      <c r="T313" s="115"/>
      <c r="U313" s="122"/>
      <c r="V313" s="122"/>
      <c r="W313" s="122"/>
      <c r="X313" s="122"/>
      <c r="Y313" s="122"/>
      <c r="Z313" s="122"/>
      <c r="AA313" s="122"/>
      <c r="AB313" s="122"/>
      <c r="AC313" s="119"/>
      <c r="AD313" s="119"/>
      <c r="AE313" s="119"/>
      <c r="AF313" s="119"/>
    </row>
    <row r="314" spans="17:32" ht="15" customHeight="1" x14ac:dyDescent="0.25">
      <c r="Q314" s="113"/>
      <c r="R314" s="113"/>
      <c r="S314" s="115"/>
      <c r="T314" s="115"/>
      <c r="U314" s="122"/>
      <c r="V314" s="122"/>
      <c r="W314" s="122"/>
      <c r="X314" s="122"/>
      <c r="Y314" s="122"/>
      <c r="Z314" s="122"/>
      <c r="AA314" s="122"/>
      <c r="AB314" s="122"/>
      <c r="AC314" s="119"/>
      <c r="AD314" s="119"/>
      <c r="AE314" s="119"/>
      <c r="AF314" s="119"/>
    </row>
    <row r="315" spans="17:32" ht="15" customHeight="1" x14ac:dyDescent="0.25">
      <c r="Q315" s="113"/>
      <c r="R315" s="113"/>
      <c r="S315" s="115"/>
      <c r="T315" s="115"/>
      <c r="U315" s="122"/>
      <c r="V315" s="122"/>
      <c r="W315" s="122"/>
      <c r="X315" s="122"/>
      <c r="Y315" s="122"/>
      <c r="Z315" s="122"/>
      <c r="AA315" s="122"/>
      <c r="AB315" s="122"/>
      <c r="AC315" s="119"/>
      <c r="AD315" s="119"/>
      <c r="AE315" s="119"/>
      <c r="AF315" s="119"/>
    </row>
    <row r="316" spans="17:32" ht="15" customHeight="1" x14ac:dyDescent="0.25">
      <c r="Q316" s="113"/>
      <c r="R316" s="113"/>
      <c r="S316" s="115"/>
      <c r="T316" s="115"/>
      <c r="U316" s="122"/>
      <c r="V316" s="122"/>
      <c r="W316" s="122"/>
      <c r="X316" s="122"/>
      <c r="Y316" s="122"/>
      <c r="Z316" s="122"/>
      <c r="AA316" s="122"/>
      <c r="AB316" s="122"/>
      <c r="AC316" s="119"/>
      <c r="AD316" s="119"/>
      <c r="AE316" s="119"/>
      <c r="AF316" s="119"/>
    </row>
    <row r="317" spans="17:32" ht="15" customHeight="1" x14ac:dyDescent="0.25">
      <c r="Q317" s="113"/>
      <c r="R317" s="113"/>
      <c r="S317" s="115"/>
      <c r="T317" s="115"/>
      <c r="U317" s="122"/>
      <c r="V317" s="122"/>
      <c r="W317" s="122"/>
      <c r="X317" s="122"/>
      <c r="Y317" s="122"/>
      <c r="Z317" s="122"/>
      <c r="AA317" s="122"/>
      <c r="AB317" s="122"/>
      <c r="AC317" s="119"/>
      <c r="AD317" s="119"/>
      <c r="AE317" s="119"/>
      <c r="AF317" s="119"/>
    </row>
    <row r="318" spans="17:32" ht="15" customHeight="1" x14ac:dyDescent="0.25">
      <c r="Q318" s="113"/>
      <c r="R318" s="113"/>
      <c r="S318" s="115"/>
      <c r="T318" s="115"/>
      <c r="U318" s="122"/>
      <c r="V318" s="122"/>
      <c r="W318" s="122"/>
      <c r="X318" s="122"/>
      <c r="Y318" s="122"/>
      <c r="Z318" s="122"/>
      <c r="AA318" s="122"/>
      <c r="AB318" s="122"/>
      <c r="AC318" s="119"/>
      <c r="AD318" s="119"/>
      <c r="AE318" s="119"/>
      <c r="AF318" s="119"/>
    </row>
    <row r="319" spans="17:32" ht="15" customHeight="1" x14ac:dyDescent="0.25">
      <c r="Q319" s="113"/>
      <c r="R319" s="113"/>
      <c r="S319" s="115"/>
      <c r="T319" s="115"/>
      <c r="U319" s="122"/>
      <c r="V319" s="122"/>
      <c r="W319" s="122"/>
      <c r="X319" s="122"/>
      <c r="Y319" s="122"/>
      <c r="Z319" s="122"/>
      <c r="AA319" s="122"/>
      <c r="AB319" s="122"/>
      <c r="AC319" s="119"/>
      <c r="AD319" s="119"/>
      <c r="AE319" s="119"/>
      <c r="AF319" s="119"/>
    </row>
    <row r="320" spans="17:32" ht="15" customHeight="1" x14ac:dyDescent="0.25">
      <c r="Q320" s="113"/>
      <c r="R320" s="113"/>
      <c r="S320" s="115"/>
      <c r="T320" s="115"/>
      <c r="U320" s="122"/>
      <c r="V320" s="122"/>
      <c r="W320" s="122"/>
      <c r="X320" s="122"/>
      <c r="Y320" s="122"/>
      <c r="Z320" s="122"/>
      <c r="AA320" s="122"/>
      <c r="AB320" s="122"/>
      <c r="AC320" s="119"/>
      <c r="AD320" s="119"/>
      <c r="AE320" s="119"/>
      <c r="AF320" s="119"/>
    </row>
    <row r="321" spans="17:32" ht="15" customHeight="1" x14ac:dyDescent="0.25">
      <c r="Q321" s="113"/>
      <c r="R321" s="113"/>
      <c r="S321" s="115"/>
      <c r="T321" s="115"/>
      <c r="U321" s="122"/>
      <c r="V321" s="122"/>
      <c r="W321" s="122"/>
      <c r="X321" s="122"/>
      <c r="Y321" s="122"/>
      <c r="Z321" s="122"/>
      <c r="AA321" s="122"/>
      <c r="AB321" s="122"/>
      <c r="AC321" s="119"/>
      <c r="AD321" s="119"/>
      <c r="AE321" s="119"/>
      <c r="AF321" s="119"/>
    </row>
    <row r="322" spans="17:32" ht="15" customHeight="1" x14ac:dyDescent="0.25">
      <c r="Q322" s="113"/>
      <c r="R322" s="113"/>
      <c r="S322" s="115"/>
      <c r="T322" s="115"/>
      <c r="U322" s="122"/>
      <c r="V322" s="122"/>
      <c r="W322" s="122"/>
      <c r="X322" s="122"/>
      <c r="Y322" s="122"/>
      <c r="Z322" s="122"/>
      <c r="AA322" s="122"/>
      <c r="AB322" s="122"/>
      <c r="AC322" s="119"/>
      <c r="AD322" s="119"/>
      <c r="AE322" s="119"/>
      <c r="AF322" s="119"/>
    </row>
    <row r="323" spans="17:32" ht="15" customHeight="1" x14ac:dyDescent="0.25">
      <c r="Q323" s="113"/>
      <c r="R323" s="113"/>
      <c r="S323" s="115"/>
      <c r="T323" s="115"/>
      <c r="U323" s="122"/>
      <c r="V323" s="122"/>
      <c r="W323" s="122"/>
      <c r="X323" s="122"/>
      <c r="Y323" s="122"/>
      <c r="Z323" s="122"/>
      <c r="AA323" s="122"/>
      <c r="AB323" s="122"/>
      <c r="AC323" s="119"/>
      <c r="AD323" s="119"/>
      <c r="AE323" s="119"/>
      <c r="AF323" s="119"/>
    </row>
    <row r="324" spans="17:32" ht="15" customHeight="1" x14ac:dyDescent="0.25">
      <c r="Q324" s="113"/>
      <c r="R324" s="113"/>
      <c r="S324" s="115"/>
      <c r="T324" s="115"/>
      <c r="U324" s="122"/>
      <c r="V324" s="122"/>
      <c r="W324" s="122"/>
      <c r="X324" s="122"/>
      <c r="Y324" s="122"/>
      <c r="Z324" s="122"/>
      <c r="AA324" s="122"/>
      <c r="AB324" s="122"/>
      <c r="AC324" s="119"/>
      <c r="AD324" s="119"/>
      <c r="AE324" s="119"/>
      <c r="AF324" s="119"/>
    </row>
    <row r="325" spans="17:32" ht="15" customHeight="1" x14ac:dyDescent="0.25">
      <c r="Q325" s="113"/>
      <c r="R325" s="113"/>
      <c r="S325" s="115"/>
      <c r="T325" s="115"/>
      <c r="U325" s="122"/>
      <c r="V325" s="122"/>
      <c r="W325" s="122"/>
      <c r="X325" s="122"/>
      <c r="Y325" s="122"/>
      <c r="Z325" s="122"/>
      <c r="AA325" s="122"/>
      <c r="AB325" s="122"/>
      <c r="AC325" s="119"/>
      <c r="AD325" s="119"/>
      <c r="AE325" s="119"/>
      <c r="AF325" s="119"/>
    </row>
    <row r="326" spans="17:32" ht="15" customHeight="1" x14ac:dyDescent="0.25">
      <c r="Q326" s="113"/>
      <c r="R326" s="113"/>
      <c r="S326" s="115"/>
      <c r="T326" s="115"/>
      <c r="U326" s="122"/>
      <c r="V326" s="122"/>
      <c r="W326" s="122"/>
      <c r="X326" s="122"/>
      <c r="Y326" s="122"/>
      <c r="Z326" s="122"/>
      <c r="AA326" s="122"/>
      <c r="AB326" s="122"/>
      <c r="AC326" s="119"/>
      <c r="AD326" s="119"/>
      <c r="AE326" s="119"/>
      <c r="AF326" s="119"/>
    </row>
    <row r="327" spans="17:32" ht="15" customHeight="1" x14ac:dyDescent="0.25">
      <c r="Q327" s="113"/>
      <c r="R327" s="113"/>
      <c r="S327" s="115"/>
      <c r="T327" s="115"/>
      <c r="U327" s="122"/>
      <c r="V327" s="122"/>
      <c r="W327" s="122"/>
      <c r="X327" s="122"/>
      <c r="Y327" s="122"/>
      <c r="Z327" s="122"/>
      <c r="AA327" s="122"/>
      <c r="AB327" s="122"/>
      <c r="AC327" s="119"/>
      <c r="AD327" s="119"/>
      <c r="AE327" s="119"/>
      <c r="AF327" s="119"/>
    </row>
    <row r="328" spans="17:32" ht="15" customHeight="1" x14ac:dyDescent="0.25">
      <c r="Q328" s="113"/>
      <c r="R328" s="113"/>
      <c r="S328" s="115"/>
      <c r="T328" s="115"/>
      <c r="U328" s="122"/>
      <c r="V328" s="122"/>
      <c r="W328" s="122"/>
      <c r="X328" s="122"/>
      <c r="Y328" s="122"/>
      <c r="Z328" s="122"/>
      <c r="AA328" s="122"/>
      <c r="AB328" s="122"/>
      <c r="AC328" s="119"/>
      <c r="AD328" s="119"/>
      <c r="AE328" s="119"/>
      <c r="AF328" s="119"/>
    </row>
    <row r="329" spans="17:32" ht="15" customHeight="1" x14ac:dyDescent="0.25">
      <c r="Q329" s="113"/>
      <c r="R329" s="113"/>
      <c r="S329" s="115"/>
      <c r="T329" s="115"/>
      <c r="U329" s="122"/>
      <c r="V329" s="122"/>
      <c r="W329" s="122"/>
      <c r="X329" s="122"/>
      <c r="Y329" s="122"/>
      <c r="Z329" s="122"/>
      <c r="AA329" s="122"/>
      <c r="AB329" s="122"/>
      <c r="AC329" s="119"/>
      <c r="AD329" s="119"/>
      <c r="AE329" s="119"/>
      <c r="AF329" s="119"/>
    </row>
    <row r="330" spans="17:32" ht="15" customHeight="1" x14ac:dyDescent="0.25">
      <c r="Q330" s="113"/>
      <c r="R330" s="113"/>
      <c r="S330" s="115"/>
      <c r="T330" s="115"/>
      <c r="U330" s="122"/>
      <c r="V330" s="122"/>
      <c r="W330" s="122"/>
      <c r="X330" s="122"/>
      <c r="Y330" s="122"/>
      <c r="Z330" s="122"/>
      <c r="AA330" s="122"/>
      <c r="AB330" s="122"/>
      <c r="AC330" s="119"/>
      <c r="AD330" s="119"/>
      <c r="AE330" s="119"/>
      <c r="AF330" s="119"/>
    </row>
    <row r="331" spans="17:32" ht="15" customHeight="1" x14ac:dyDescent="0.25">
      <c r="Q331" s="113"/>
      <c r="R331" s="113"/>
      <c r="S331" s="115"/>
      <c r="T331" s="115"/>
      <c r="U331" s="122"/>
      <c r="V331" s="122"/>
      <c r="W331" s="122"/>
      <c r="X331" s="122"/>
      <c r="Y331" s="122"/>
      <c r="Z331" s="122"/>
      <c r="AA331" s="122"/>
      <c r="AB331" s="122"/>
      <c r="AC331" s="119"/>
      <c r="AD331" s="119"/>
      <c r="AE331" s="119"/>
      <c r="AF331" s="119"/>
    </row>
    <row r="332" spans="17:32" ht="15" customHeight="1" x14ac:dyDescent="0.25">
      <c r="Q332" s="113"/>
      <c r="R332" s="113"/>
      <c r="S332" s="115"/>
      <c r="T332" s="115"/>
      <c r="U332" s="122"/>
      <c r="V332" s="122"/>
      <c r="W332" s="122"/>
      <c r="X332" s="122"/>
      <c r="Y332" s="122"/>
      <c r="Z332" s="122"/>
      <c r="AA332" s="122"/>
      <c r="AB332" s="122"/>
      <c r="AC332" s="119"/>
      <c r="AD332" s="119"/>
      <c r="AE332" s="119"/>
      <c r="AF332" s="119"/>
    </row>
    <row r="333" spans="17:32" ht="15" customHeight="1" x14ac:dyDescent="0.25">
      <c r="Q333" s="113"/>
      <c r="R333" s="113"/>
      <c r="S333" s="115"/>
      <c r="T333" s="115"/>
      <c r="U333" s="122"/>
      <c r="V333" s="122"/>
      <c r="W333" s="122"/>
      <c r="X333" s="122"/>
      <c r="Y333" s="122"/>
      <c r="Z333" s="122"/>
      <c r="AA333" s="122"/>
      <c r="AB333" s="122"/>
      <c r="AC333" s="119"/>
      <c r="AD333" s="119"/>
      <c r="AE333" s="119"/>
      <c r="AF333" s="119"/>
    </row>
    <row r="334" spans="17:32" ht="15" customHeight="1" x14ac:dyDescent="0.25">
      <c r="Q334" s="113"/>
      <c r="R334" s="113"/>
      <c r="S334" s="115"/>
      <c r="T334" s="115"/>
      <c r="U334" s="122"/>
      <c r="V334" s="122"/>
      <c r="W334" s="122"/>
      <c r="X334" s="122"/>
      <c r="Y334" s="122"/>
      <c r="Z334" s="122"/>
      <c r="AA334" s="122"/>
      <c r="AB334" s="122"/>
      <c r="AC334" s="119"/>
      <c r="AD334" s="119"/>
      <c r="AE334" s="119"/>
      <c r="AF334" s="119"/>
    </row>
    <row r="335" spans="17:32" ht="15" customHeight="1" x14ac:dyDescent="0.25">
      <c r="Q335" s="113"/>
      <c r="R335" s="113"/>
      <c r="S335" s="115"/>
      <c r="T335" s="115"/>
      <c r="U335" s="122"/>
      <c r="V335" s="122"/>
      <c r="W335" s="122"/>
      <c r="X335" s="122"/>
      <c r="Y335" s="122"/>
      <c r="Z335" s="122"/>
      <c r="AA335" s="122"/>
      <c r="AB335" s="122"/>
      <c r="AC335" s="119"/>
      <c r="AD335" s="119"/>
      <c r="AE335" s="119"/>
      <c r="AF335" s="119"/>
    </row>
    <row r="336" spans="17:32" ht="15" customHeight="1" x14ac:dyDescent="0.25">
      <c r="Q336" s="113"/>
      <c r="R336" s="113"/>
      <c r="S336" s="115"/>
      <c r="T336" s="115"/>
      <c r="U336" s="122"/>
      <c r="V336" s="122"/>
      <c r="W336" s="122"/>
      <c r="X336" s="122"/>
      <c r="Y336" s="122"/>
      <c r="Z336" s="122"/>
      <c r="AA336" s="122"/>
      <c r="AB336" s="122"/>
      <c r="AC336" s="119"/>
      <c r="AD336" s="119"/>
      <c r="AE336" s="119"/>
      <c r="AF336" s="119"/>
    </row>
    <row r="337" spans="17:32" ht="15" customHeight="1" x14ac:dyDescent="0.25">
      <c r="Q337" s="113"/>
      <c r="R337" s="113"/>
      <c r="S337" s="115"/>
      <c r="T337" s="115"/>
      <c r="U337" s="122"/>
      <c r="V337" s="122"/>
      <c r="W337" s="122"/>
      <c r="X337" s="122"/>
      <c r="Y337" s="122"/>
      <c r="Z337" s="122"/>
      <c r="AA337" s="122"/>
      <c r="AB337" s="122"/>
      <c r="AC337" s="119"/>
      <c r="AD337" s="119"/>
      <c r="AE337" s="119"/>
      <c r="AF337" s="119"/>
    </row>
    <row r="338" spans="17:32" ht="15" customHeight="1" x14ac:dyDescent="0.25">
      <c r="Q338" s="113"/>
      <c r="R338" s="113"/>
      <c r="S338" s="115"/>
      <c r="T338" s="115"/>
      <c r="U338" s="122"/>
      <c r="V338" s="122"/>
      <c r="W338" s="122"/>
      <c r="X338" s="122"/>
      <c r="Y338" s="122"/>
      <c r="Z338" s="122"/>
      <c r="AA338" s="122"/>
      <c r="AB338" s="122"/>
      <c r="AC338" s="119"/>
      <c r="AD338" s="119"/>
      <c r="AE338" s="119"/>
      <c r="AF338" s="119"/>
    </row>
    <row r="339" spans="17:32" ht="15" customHeight="1" x14ac:dyDescent="0.25">
      <c r="Q339" s="113"/>
      <c r="R339" s="113"/>
      <c r="S339" s="115"/>
      <c r="T339" s="115"/>
      <c r="U339" s="122"/>
      <c r="V339" s="122"/>
      <c r="W339" s="122"/>
      <c r="X339" s="122"/>
      <c r="Y339" s="122"/>
      <c r="Z339" s="122"/>
      <c r="AA339" s="122"/>
      <c r="AB339" s="122"/>
      <c r="AC339" s="119"/>
      <c r="AD339" s="119"/>
      <c r="AE339" s="119"/>
      <c r="AF339" s="119"/>
    </row>
    <row r="340" spans="17:32" ht="15" customHeight="1" x14ac:dyDescent="0.25">
      <c r="Q340" s="113"/>
      <c r="R340" s="113"/>
      <c r="S340" s="115"/>
      <c r="T340" s="115"/>
      <c r="U340" s="122"/>
      <c r="V340" s="122"/>
      <c r="W340" s="122"/>
      <c r="X340" s="122"/>
      <c r="Y340" s="122"/>
      <c r="Z340" s="122"/>
      <c r="AA340" s="122"/>
      <c r="AB340" s="122"/>
      <c r="AC340" s="119"/>
      <c r="AD340" s="119"/>
      <c r="AE340" s="119"/>
      <c r="AF340" s="119"/>
    </row>
    <row r="341" spans="17:32" ht="15" customHeight="1" x14ac:dyDescent="0.25">
      <c r="Q341" s="113"/>
      <c r="R341" s="113"/>
      <c r="S341" s="115"/>
      <c r="T341" s="115"/>
      <c r="U341" s="122"/>
      <c r="V341" s="122"/>
      <c r="W341" s="122"/>
      <c r="X341" s="122"/>
      <c r="Y341" s="122"/>
      <c r="Z341" s="122"/>
      <c r="AA341" s="122"/>
      <c r="AB341" s="122"/>
      <c r="AC341" s="119"/>
      <c r="AD341" s="119"/>
      <c r="AE341" s="119"/>
      <c r="AF341" s="119"/>
    </row>
    <row r="342" spans="17:32" ht="15" customHeight="1" x14ac:dyDescent="0.25">
      <c r="Q342" s="113"/>
      <c r="R342" s="113"/>
      <c r="S342" s="115"/>
      <c r="T342" s="115"/>
      <c r="U342" s="122"/>
      <c r="V342" s="122"/>
      <c r="W342" s="122"/>
      <c r="X342" s="122"/>
      <c r="Y342" s="122"/>
      <c r="Z342" s="122"/>
      <c r="AA342" s="122"/>
      <c r="AB342" s="122"/>
      <c r="AC342" s="119"/>
      <c r="AD342" s="119"/>
      <c r="AE342" s="119"/>
      <c r="AF342" s="119"/>
    </row>
    <row r="343" spans="17:32" ht="15" customHeight="1" x14ac:dyDescent="0.25">
      <c r="Q343" s="113"/>
      <c r="R343" s="113"/>
      <c r="S343" s="115"/>
      <c r="T343" s="115"/>
      <c r="U343" s="122"/>
      <c r="V343" s="122"/>
      <c r="W343" s="122"/>
      <c r="X343" s="122"/>
      <c r="Y343" s="122"/>
      <c r="Z343" s="122"/>
      <c r="AA343" s="122"/>
      <c r="AB343" s="122"/>
      <c r="AC343" s="119"/>
      <c r="AD343" s="119"/>
      <c r="AE343" s="119"/>
      <c r="AF343" s="119"/>
    </row>
    <row r="344" spans="17:32" ht="15" customHeight="1" x14ac:dyDescent="0.25">
      <c r="Q344" s="113"/>
      <c r="R344" s="113"/>
      <c r="S344" s="115"/>
      <c r="T344" s="115"/>
      <c r="U344" s="122"/>
      <c r="V344" s="122"/>
      <c r="W344" s="122"/>
      <c r="X344" s="122"/>
      <c r="Y344" s="122"/>
      <c r="Z344" s="122"/>
      <c r="AA344" s="122"/>
      <c r="AB344" s="122"/>
      <c r="AC344" s="119"/>
      <c r="AD344" s="119"/>
      <c r="AE344" s="119"/>
      <c r="AF344" s="119"/>
    </row>
    <row r="345" spans="17:32" ht="15" customHeight="1" x14ac:dyDescent="0.25">
      <c r="Q345" s="113"/>
      <c r="R345" s="113"/>
      <c r="S345" s="115"/>
      <c r="T345" s="115"/>
      <c r="U345" s="122"/>
      <c r="V345" s="122"/>
      <c r="W345" s="122"/>
      <c r="X345" s="122"/>
      <c r="Y345" s="122"/>
      <c r="Z345" s="122"/>
      <c r="AA345" s="122"/>
      <c r="AB345" s="122"/>
      <c r="AC345" s="119"/>
      <c r="AD345" s="119"/>
      <c r="AE345" s="119"/>
      <c r="AF345" s="119"/>
    </row>
    <row r="346" spans="17:32" ht="15" customHeight="1" x14ac:dyDescent="0.25">
      <c r="Q346" s="113"/>
      <c r="R346" s="113"/>
      <c r="S346" s="115"/>
      <c r="T346" s="115"/>
      <c r="U346" s="122"/>
      <c r="V346" s="122"/>
      <c r="W346" s="122"/>
      <c r="X346" s="122"/>
      <c r="Y346" s="122"/>
      <c r="Z346" s="122"/>
      <c r="AA346" s="122"/>
      <c r="AB346" s="122"/>
      <c r="AC346" s="119"/>
      <c r="AD346" s="119"/>
      <c r="AE346" s="119"/>
      <c r="AF346" s="119"/>
    </row>
    <row r="347" spans="17:32" ht="15" customHeight="1" x14ac:dyDescent="0.25">
      <c r="Q347" s="113"/>
      <c r="R347" s="113"/>
      <c r="S347" s="115"/>
      <c r="T347" s="115"/>
      <c r="U347" s="122"/>
      <c r="V347" s="122"/>
      <c r="W347" s="122"/>
      <c r="X347" s="122"/>
      <c r="Y347" s="122"/>
      <c r="Z347" s="122"/>
      <c r="AA347" s="122"/>
      <c r="AB347" s="122"/>
      <c r="AC347" s="119"/>
      <c r="AD347" s="119"/>
      <c r="AE347" s="119"/>
      <c r="AF347" s="119"/>
    </row>
    <row r="348" spans="17:32" ht="15" customHeight="1" x14ac:dyDescent="0.25">
      <c r="Q348" s="113"/>
      <c r="R348" s="113"/>
      <c r="S348" s="115"/>
      <c r="T348" s="115"/>
      <c r="U348" s="122"/>
      <c r="V348" s="122"/>
      <c r="W348" s="122"/>
      <c r="X348" s="122"/>
      <c r="Y348" s="122"/>
      <c r="Z348" s="122"/>
      <c r="AA348" s="122"/>
      <c r="AB348" s="122"/>
      <c r="AC348" s="119"/>
      <c r="AD348" s="119"/>
      <c r="AE348" s="119"/>
      <c r="AF348" s="119"/>
    </row>
    <row r="349" spans="17:32" ht="15" customHeight="1" x14ac:dyDescent="0.25">
      <c r="Q349" s="113"/>
      <c r="R349" s="113"/>
      <c r="S349" s="115"/>
      <c r="T349" s="115"/>
      <c r="U349" s="122"/>
      <c r="V349" s="122"/>
      <c r="W349" s="122"/>
      <c r="X349" s="122"/>
      <c r="Y349" s="122"/>
      <c r="Z349" s="122"/>
      <c r="AA349" s="122"/>
      <c r="AB349" s="122"/>
      <c r="AC349" s="119"/>
      <c r="AD349" s="119"/>
      <c r="AE349" s="119"/>
      <c r="AF349" s="119"/>
    </row>
    <row r="350" spans="17:32" ht="15" customHeight="1" x14ac:dyDescent="0.25">
      <c r="Q350" s="113"/>
      <c r="R350" s="113"/>
      <c r="S350" s="115"/>
      <c r="T350" s="115"/>
      <c r="U350" s="122"/>
      <c r="V350" s="122"/>
      <c r="W350" s="122"/>
      <c r="X350" s="122"/>
      <c r="Y350" s="122"/>
      <c r="Z350" s="122"/>
      <c r="AA350" s="122"/>
      <c r="AB350" s="122"/>
      <c r="AC350" s="119"/>
      <c r="AD350" s="119"/>
      <c r="AE350" s="119"/>
      <c r="AF350" s="119"/>
    </row>
    <row r="351" spans="17:32" ht="15" customHeight="1" x14ac:dyDescent="0.25">
      <c r="Q351" s="113"/>
      <c r="R351" s="113"/>
      <c r="S351" s="115"/>
      <c r="T351" s="115"/>
      <c r="U351" s="122"/>
      <c r="V351" s="122"/>
      <c r="W351" s="122"/>
      <c r="X351" s="122"/>
      <c r="Y351" s="122"/>
      <c r="Z351" s="122"/>
      <c r="AA351" s="122"/>
      <c r="AB351" s="122"/>
      <c r="AC351" s="119"/>
      <c r="AD351" s="119"/>
      <c r="AE351" s="119"/>
      <c r="AF351" s="119"/>
    </row>
    <row r="352" spans="17:32" ht="15" customHeight="1" x14ac:dyDescent="0.25">
      <c r="Q352" s="113"/>
      <c r="R352" s="113"/>
      <c r="S352" s="115"/>
      <c r="T352" s="115"/>
      <c r="U352" s="122"/>
      <c r="V352" s="122"/>
      <c r="W352" s="122"/>
      <c r="X352" s="122"/>
      <c r="Y352" s="122"/>
      <c r="Z352" s="122"/>
      <c r="AA352" s="122"/>
      <c r="AB352" s="122"/>
      <c r="AC352" s="119"/>
      <c r="AD352" s="119"/>
      <c r="AE352" s="119"/>
      <c r="AF352" s="119"/>
    </row>
    <row r="353" spans="17:32" ht="15" customHeight="1" x14ac:dyDescent="0.25">
      <c r="Q353" s="113"/>
      <c r="R353" s="113"/>
      <c r="S353" s="115"/>
      <c r="T353" s="115"/>
      <c r="U353" s="122"/>
      <c r="V353" s="122"/>
      <c r="W353" s="122"/>
      <c r="X353" s="122"/>
      <c r="Y353" s="122"/>
      <c r="Z353" s="122"/>
      <c r="AA353" s="122"/>
      <c r="AB353" s="122"/>
      <c r="AC353" s="119"/>
      <c r="AD353" s="119"/>
      <c r="AE353" s="119"/>
      <c r="AF353" s="119"/>
    </row>
    <row r="354" spans="17:32" ht="15" customHeight="1" x14ac:dyDescent="0.25">
      <c r="Q354" s="113"/>
      <c r="R354" s="113"/>
      <c r="S354" s="115"/>
      <c r="T354" s="115"/>
      <c r="U354" s="122"/>
      <c r="V354" s="122"/>
      <c r="W354" s="122"/>
      <c r="X354" s="122"/>
      <c r="Y354" s="122"/>
      <c r="Z354" s="122"/>
      <c r="AA354" s="122"/>
      <c r="AB354" s="122"/>
      <c r="AC354" s="119"/>
      <c r="AD354" s="119"/>
      <c r="AE354" s="119"/>
      <c r="AF354" s="119"/>
    </row>
    <row r="355" spans="17:32" ht="15" customHeight="1" x14ac:dyDescent="0.25">
      <c r="Q355" s="113"/>
      <c r="R355" s="113"/>
      <c r="S355" s="115"/>
      <c r="T355" s="115"/>
      <c r="U355" s="122"/>
      <c r="V355" s="122"/>
      <c r="W355" s="122"/>
      <c r="X355" s="122"/>
      <c r="Y355" s="122"/>
      <c r="Z355" s="122"/>
      <c r="AA355" s="122"/>
      <c r="AB355" s="122"/>
      <c r="AC355" s="119"/>
      <c r="AD355" s="119"/>
      <c r="AE355" s="119"/>
      <c r="AF355" s="119"/>
    </row>
    <row r="356" spans="17:32" ht="15" customHeight="1" x14ac:dyDescent="0.25">
      <c r="Q356" s="113"/>
      <c r="R356" s="113"/>
      <c r="S356" s="115"/>
      <c r="T356" s="115"/>
      <c r="U356" s="122"/>
      <c r="V356" s="122"/>
      <c r="W356" s="122"/>
      <c r="X356" s="122"/>
      <c r="Y356" s="122"/>
      <c r="Z356" s="122"/>
      <c r="AA356" s="122"/>
      <c r="AB356" s="122"/>
      <c r="AC356" s="119"/>
      <c r="AD356" s="119"/>
      <c r="AE356" s="119"/>
      <c r="AF356" s="119"/>
    </row>
    <row r="357" spans="17:32" ht="15" customHeight="1" x14ac:dyDescent="0.25">
      <c r="Q357" s="113"/>
      <c r="R357" s="113"/>
      <c r="S357" s="115"/>
      <c r="T357" s="115"/>
      <c r="U357" s="122"/>
      <c r="V357" s="122"/>
      <c r="W357" s="122"/>
      <c r="X357" s="122"/>
      <c r="Y357" s="122"/>
      <c r="Z357" s="122"/>
      <c r="AA357" s="122"/>
      <c r="AB357" s="122"/>
      <c r="AC357" s="119"/>
      <c r="AD357" s="119"/>
      <c r="AE357" s="119"/>
      <c r="AF357" s="119"/>
    </row>
    <row r="358" spans="17:32" ht="15" customHeight="1" x14ac:dyDescent="0.25">
      <c r="Q358" s="113"/>
      <c r="R358" s="113"/>
      <c r="S358" s="115"/>
      <c r="T358" s="115"/>
      <c r="U358" s="122"/>
      <c r="V358" s="122"/>
      <c r="W358" s="122"/>
      <c r="X358" s="122"/>
      <c r="Y358" s="122"/>
      <c r="Z358" s="122"/>
      <c r="AA358" s="122"/>
      <c r="AB358" s="122"/>
      <c r="AC358" s="119"/>
      <c r="AD358" s="119"/>
      <c r="AE358" s="119"/>
      <c r="AF358" s="119"/>
    </row>
    <row r="359" spans="17:32" ht="15" customHeight="1" x14ac:dyDescent="0.25">
      <c r="Q359" s="113"/>
      <c r="R359" s="113"/>
      <c r="S359" s="115"/>
      <c r="T359" s="115"/>
      <c r="U359" s="122"/>
      <c r="V359" s="122"/>
      <c r="W359" s="122"/>
      <c r="X359" s="122"/>
      <c r="Y359" s="122"/>
      <c r="Z359" s="122"/>
      <c r="AA359" s="122"/>
      <c r="AB359" s="122"/>
      <c r="AC359" s="119"/>
      <c r="AD359" s="119"/>
      <c r="AE359" s="119"/>
      <c r="AF359" s="119"/>
    </row>
    <row r="360" spans="17:32" ht="15" customHeight="1" x14ac:dyDescent="0.25">
      <c r="Q360" s="113"/>
      <c r="R360" s="113"/>
      <c r="S360" s="115"/>
      <c r="T360" s="115"/>
      <c r="U360" s="122"/>
      <c r="V360" s="122"/>
      <c r="W360" s="122"/>
      <c r="X360" s="122"/>
      <c r="Y360" s="122"/>
      <c r="Z360" s="122"/>
      <c r="AA360" s="122"/>
      <c r="AB360" s="122"/>
      <c r="AC360" s="119"/>
      <c r="AD360" s="119"/>
      <c r="AE360" s="119"/>
      <c r="AF360" s="119"/>
    </row>
    <row r="361" spans="17:32" ht="15" customHeight="1" x14ac:dyDescent="0.25">
      <c r="Q361" s="113"/>
      <c r="R361" s="113"/>
      <c r="S361" s="115"/>
      <c r="T361" s="115"/>
      <c r="U361" s="122"/>
      <c r="V361" s="122"/>
      <c r="W361" s="122"/>
      <c r="X361" s="122"/>
      <c r="Y361" s="122"/>
      <c r="Z361" s="122"/>
      <c r="AA361" s="122"/>
      <c r="AB361" s="122"/>
      <c r="AC361" s="119"/>
      <c r="AD361" s="119"/>
      <c r="AE361" s="119"/>
      <c r="AF361" s="119"/>
    </row>
    <row r="362" spans="17:32" ht="15" customHeight="1" x14ac:dyDescent="0.25">
      <c r="Q362" s="113"/>
      <c r="R362" s="113"/>
      <c r="S362" s="115"/>
      <c r="T362" s="115"/>
      <c r="U362" s="122"/>
      <c r="V362" s="122"/>
      <c r="W362" s="122"/>
      <c r="X362" s="122"/>
      <c r="Y362" s="122"/>
      <c r="Z362" s="122"/>
      <c r="AA362" s="122"/>
      <c r="AB362" s="122"/>
      <c r="AC362" s="119"/>
      <c r="AD362" s="119"/>
      <c r="AE362" s="119"/>
      <c r="AF362" s="119"/>
    </row>
    <row r="363" spans="17:32" ht="15" customHeight="1" x14ac:dyDescent="0.25">
      <c r="Q363" s="113"/>
      <c r="R363" s="113"/>
      <c r="S363" s="115"/>
      <c r="T363" s="115"/>
      <c r="U363" s="122"/>
      <c r="V363" s="122"/>
      <c r="W363" s="122"/>
      <c r="X363" s="122"/>
      <c r="Y363" s="122"/>
      <c r="Z363" s="122"/>
      <c r="AA363" s="122"/>
      <c r="AB363" s="122"/>
      <c r="AC363" s="119"/>
      <c r="AD363" s="119"/>
      <c r="AE363" s="119"/>
      <c r="AF363" s="119"/>
    </row>
    <row r="364" spans="17:32" ht="15" customHeight="1" x14ac:dyDescent="0.25">
      <c r="Q364" s="113"/>
      <c r="R364" s="113"/>
      <c r="S364" s="115"/>
      <c r="T364" s="115"/>
      <c r="U364" s="122"/>
      <c r="V364" s="122"/>
      <c r="W364" s="122"/>
      <c r="X364" s="122"/>
      <c r="Y364" s="122"/>
      <c r="Z364" s="122"/>
      <c r="AA364" s="122"/>
      <c r="AB364" s="122"/>
      <c r="AC364" s="119"/>
      <c r="AD364" s="119"/>
      <c r="AE364" s="119"/>
      <c r="AF364" s="119"/>
    </row>
    <row r="365" spans="17:32" ht="15" customHeight="1" x14ac:dyDescent="0.25">
      <c r="Q365" s="113"/>
      <c r="R365" s="113"/>
      <c r="S365" s="115"/>
      <c r="T365" s="115"/>
      <c r="U365" s="122"/>
      <c r="V365" s="122"/>
      <c r="W365" s="122"/>
      <c r="X365" s="122"/>
      <c r="Y365" s="122"/>
      <c r="Z365" s="122"/>
      <c r="AA365" s="122"/>
      <c r="AB365" s="122"/>
      <c r="AC365" s="119"/>
      <c r="AD365" s="119"/>
      <c r="AE365" s="119"/>
      <c r="AF365" s="119"/>
    </row>
    <row r="366" spans="17:32" ht="15" customHeight="1" x14ac:dyDescent="0.25">
      <c r="Q366" s="113"/>
      <c r="R366" s="113"/>
      <c r="S366" s="115"/>
      <c r="T366" s="115"/>
      <c r="U366" s="122"/>
      <c r="V366" s="122"/>
      <c r="W366" s="122"/>
      <c r="X366" s="122"/>
      <c r="Y366" s="122"/>
      <c r="Z366" s="122"/>
      <c r="AA366" s="122"/>
      <c r="AB366" s="122"/>
      <c r="AC366" s="119"/>
      <c r="AD366" s="119"/>
      <c r="AE366" s="119"/>
      <c r="AF366" s="119"/>
    </row>
    <row r="367" spans="17:32" ht="15" customHeight="1" x14ac:dyDescent="0.25">
      <c r="Q367" s="113"/>
      <c r="R367" s="113"/>
      <c r="S367" s="115"/>
      <c r="T367" s="115"/>
      <c r="U367" s="122"/>
      <c r="V367" s="122"/>
      <c r="W367" s="122"/>
      <c r="X367" s="122"/>
      <c r="Y367" s="122"/>
      <c r="Z367" s="122"/>
      <c r="AA367" s="122"/>
      <c r="AB367" s="122"/>
      <c r="AC367" s="119"/>
      <c r="AD367" s="119"/>
      <c r="AE367" s="119"/>
      <c r="AF367" s="119"/>
    </row>
    <row r="368" spans="17:32" ht="15" customHeight="1" x14ac:dyDescent="0.25">
      <c r="Q368" s="113"/>
      <c r="R368" s="113"/>
      <c r="S368" s="115"/>
      <c r="T368" s="115"/>
      <c r="U368" s="122"/>
      <c r="V368" s="122"/>
      <c r="W368" s="122"/>
      <c r="X368" s="122"/>
      <c r="Y368" s="122"/>
      <c r="Z368" s="122"/>
      <c r="AA368" s="122"/>
      <c r="AB368" s="122"/>
      <c r="AC368" s="119"/>
      <c r="AD368" s="119"/>
      <c r="AE368" s="119"/>
      <c r="AF368" s="119"/>
    </row>
    <row r="369" spans="17:32" ht="15" customHeight="1" x14ac:dyDescent="0.25">
      <c r="Q369" s="113"/>
      <c r="R369" s="113"/>
      <c r="S369" s="115"/>
      <c r="T369" s="115"/>
      <c r="U369" s="122"/>
      <c r="V369" s="122"/>
      <c r="W369" s="122"/>
      <c r="X369" s="122"/>
      <c r="Y369" s="122"/>
      <c r="Z369" s="122"/>
      <c r="AA369" s="122"/>
      <c r="AB369" s="122"/>
      <c r="AC369" s="119"/>
      <c r="AD369" s="119"/>
      <c r="AE369" s="119"/>
      <c r="AF369" s="119"/>
    </row>
    <row r="370" spans="17:32" ht="15" customHeight="1" x14ac:dyDescent="0.25">
      <c r="Q370" s="113"/>
      <c r="R370" s="113"/>
      <c r="S370" s="115"/>
      <c r="T370" s="115"/>
      <c r="U370" s="122"/>
      <c r="V370" s="122"/>
      <c r="W370" s="122"/>
      <c r="X370" s="122"/>
      <c r="Y370" s="122"/>
      <c r="Z370" s="122"/>
      <c r="AA370" s="122"/>
      <c r="AB370" s="122"/>
      <c r="AC370" s="119"/>
      <c r="AD370" s="119"/>
      <c r="AE370" s="119"/>
      <c r="AF370" s="119"/>
    </row>
    <row r="371" spans="17:32" ht="15" customHeight="1" x14ac:dyDescent="0.25">
      <c r="Q371" s="113"/>
      <c r="R371" s="113"/>
      <c r="S371" s="115"/>
      <c r="T371" s="115"/>
      <c r="U371" s="122"/>
      <c r="V371" s="122"/>
      <c r="W371" s="122"/>
      <c r="X371" s="122"/>
      <c r="Y371" s="122"/>
      <c r="Z371" s="122"/>
      <c r="AA371" s="122"/>
      <c r="AB371" s="122"/>
      <c r="AC371" s="119"/>
      <c r="AD371" s="119"/>
      <c r="AE371" s="119"/>
      <c r="AF371" s="119"/>
    </row>
    <row r="372" spans="17:32" ht="15" customHeight="1" x14ac:dyDescent="0.25">
      <c r="Q372" s="113"/>
      <c r="R372" s="113"/>
      <c r="S372" s="115"/>
      <c r="T372" s="115"/>
      <c r="U372" s="122"/>
      <c r="V372" s="122"/>
      <c r="W372" s="122"/>
      <c r="X372" s="122"/>
      <c r="Y372" s="122"/>
      <c r="Z372" s="122"/>
      <c r="AA372" s="122"/>
      <c r="AB372" s="122"/>
      <c r="AC372" s="119"/>
      <c r="AD372" s="119"/>
      <c r="AE372" s="119"/>
      <c r="AF372" s="119"/>
    </row>
    <row r="373" spans="17:32" ht="15" customHeight="1" x14ac:dyDescent="0.25">
      <c r="Q373" s="113"/>
      <c r="R373" s="113"/>
      <c r="S373" s="115"/>
      <c r="T373" s="115"/>
      <c r="U373" s="122"/>
      <c r="V373" s="122"/>
      <c r="W373" s="122"/>
      <c r="X373" s="122"/>
      <c r="Y373" s="122"/>
      <c r="Z373" s="122"/>
      <c r="AA373" s="122"/>
      <c r="AB373" s="122"/>
      <c r="AC373" s="119"/>
      <c r="AD373" s="119"/>
      <c r="AE373" s="119"/>
      <c r="AF373" s="119"/>
    </row>
    <row r="374" spans="17:32" ht="15" customHeight="1" x14ac:dyDescent="0.25">
      <c r="Q374" s="113"/>
      <c r="R374" s="113"/>
      <c r="S374" s="115"/>
      <c r="T374" s="115"/>
      <c r="U374" s="122"/>
      <c r="V374" s="122"/>
      <c r="W374" s="122"/>
      <c r="X374" s="122"/>
      <c r="Y374" s="122"/>
      <c r="Z374" s="122"/>
      <c r="AA374" s="122"/>
      <c r="AB374" s="122"/>
      <c r="AC374" s="119"/>
      <c r="AD374" s="119"/>
      <c r="AE374" s="119"/>
      <c r="AF374" s="119"/>
    </row>
    <row r="375" spans="17:32" ht="15" customHeight="1" x14ac:dyDescent="0.25">
      <c r="Q375" s="113"/>
      <c r="R375" s="113"/>
      <c r="S375" s="115"/>
      <c r="T375" s="115"/>
      <c r="U375" s="122"/>
      <c r="V375" s="122"/>
      <c r="W375" s="122"/>
      <c r="X375" s="122"/>
      <c r="Y375" s="122"/>
      <c r="Z375" s="122"/>
      <c r="AA375" s="122"/>
      <c r="AB375" s="122"/>
      <c r="AC375" s="119"/>
      <c r="AD375" s="119"/>
      <c r="AE375" s="119"/>
      <c r="AF375" s="119"/>
    </row>
    <row r="376" spans="17:32" ht="15" customHeight="1" x14ac:dyDescent="0.25">
      <c r="Q376" s="113"/>
      <c r="R376" s="113"/>
      <c r="S376" s="115"/>
      <c r="T376" s="115"/>
      <c r="U376" s="122"/>
      <c r="V376" s="122"/>
      <c r="W376" s="122"/>
      <c r="X376" s="122"/>
      <c r="Y376" s="122"/>
      <c r="Z376" s="122"/>
      <c r="AA376" s="122"/>
      <c r="AB376" s="122"/>
      <c r="AC376" s="119"/>
      <c r="AD376" s="119"/>
      <c r="AE376" s="119"/>
      <c r="AF376" s="119"/>
    </row>
    <row r="377" spans="17:32" ht="15" customHeight="1" x14ac:dyDescent="0.25">
      <c r="Q377" s="113"/>
      <c r="R377" s="113"/>
      <c r="S377" s="115"/>
      <c r="T377" s="115"/>
      <c r="U377" s="122"/>
      <c r="V377" s="122"/>
      <c r="W377" s="122"/>
      <c r="X377" s="122"/>
      <c r="Y377" s="122"/>
      <c r="Z377" s="122"/>
      <c r="AA377" s="122"/>
      <c r="AB377" s="122"/>
      <c r="AC377" s="119"/>
      <c r="AD377" s="119"/>
      <c r="AE377" s="119"/>
      <c r="AF377" s="119"/>
    </row>
    <row r="378" spans="17:32" ht="15" customHeight="1" x14ac:dyDescent="0.25">
      <c r="Q378" s="113"/>
      <c r="R378" s="113"/>
      <c r="S378" s="115"/>
      <c r="T378" s="115"/>
      <c r="U378" s="122"/>
      <c r="V378" s="122"/>
      <c r="W378" s="122"/>
      <c r="X378" s="122"/>
      <c r="Y378" s="122"/>
      <c r="Z378" s="122"/>
      <c r="AA378" s="122"/>
      <c r="AB378" s="122"/>
      <c r="AC378" s="119"/>
      <c r="AD378" s="119"/>
      <c r="AE378" s="119"/>
      <c r="AF378" s="119"/>
    </row>
    <row r="379" spans="17:32" ht="15" customHeight="1" x14ac:dyDescent="0.25">
      <c r="Q379" s="113"/>
      <c r="R379" s="113"/>
      <c r="S379" s="115"/>
      <c r="T379" s="115"/>
      <c r="U379" s="122"/>
      <c r="V379" s="122"/>
      <c r="W379" s="122"/>
      <c r="X379" s="122"/>
      <c r="Y379" s="122"/>
      <c r="Z379" s="122"/>
      <c r="AA379" s="122"/>
      <c r="AB379" s="122"/>
      <c r="AC379" s="119"/>
      <c r="AD379" s="119"/>
      <c r="AE379" s="119"/>
      <c r="AF379" s="119"/>
    </row>
    <row r="380" spans="17:32" ht="15" customHeight="1" x14ac:dyDescent="0.25">
      <c r="Q380" s="113"/>
      <c r="R380" s="113"/>
      <c r="S380" s="115"/>
      <c r="T380" s="115"/>
      <c r="U380" s="122"/>
      <c r="V380" s="122"/>
      <c r="W380" s="122"/>
      <c r="X380" s="122"/>
      <c r="Y380" s="122"/>
      <c r="Z380" s="122"/>
      <c r="AA380" s="122"/>
      <c r="AB380" s="122"/>
      <c r="AC380" s="119"/>
      <c r="AD380" s="119"/>
      <c r="AE380" s="119"/>
      <c r="AF380" s="119"/>
    </row>
    <row r="381" spans="17:32" ht="15" customHeight="1" x14ac:dyDescent="0.25">
      <c r="Q381" s="113"/>
      <c r="R381" s="113"/>
      <c r="S381" s="115"/>
      <c r="T381" s="115"/>
      <c r="U381" s="122"/>
      <c r="V381" s="122"/>
      <c r="W381" s="122"/>
      <c r="X381" s="122"/>
      <c r="Y381" s="122"/>
      <c r="Z381" s="122"/>
      <c r="AA381" s="122"/>
      <c r="AB381" s="122"/>
      <c r="AC381" s="119"/>
      <c r="AD381" s="119"/>
      <c r="AE381" s="119"/>
      <c r="AF381" s="119"/>
    </row>
    <row r="382" spans="17:32" ht="15" customHeight="1" x14ac:dyDescent="0.25">
      <c r="Q382" s="113"/>
      <c r="R382" s="113"/>
      <c r="S382" s="115"/>
      <c r="T382" s="115"/>
      <c r="U382" s="122"/>
      <c r="V382" s="122"/>
      <c r="W382" s="122"/>
      <c r="X382" s="122"/>
      <c r="Y382" s="122"/>
      <c r="Z382" s="122"/>
      <c r="AA382" s="122"/>
      <c r="AB382" s="122"/>
      <c r="AC382" s="119"/>
      <c r="AD382" s="119"/>
      <c r="AE382" s="119"/>
      <c r="AF382" s="119"/>
    </row>
    <row r="383" spans="17:32" ht="15" customHeight="1" x14ac:dyDescent="0.25">
      <c r="Q383" s="113"/>
      <c r="R383" s="113"/>
      <c r="S383" s="115"/>
      <c r="T383" s="115"/>
      <c r="U383" s="122"/>
      <c r="V383" s="122"/>
      <c r="W383" s="122"/>
      <c r="X383" s="122"/>
      <c r="Y383" s="122"/>
      <c r="Z383" s="122"/>
      <c r="AA383" s="122"/>
      <c r="AB383" s="122"/>
      <c r="AC383" s="119"/>
      <c r="AD383" s="119"/>
      <c r="AE383" s="119"/>
      <c r="AF383" s="119"/>
    </row>
    <row r="384" spans="17:32" ht="15" customHeight="1" x14ac:dyDescent="0.25">
      <c r="Q384" s="113"/>
      <c r="R384" s="113"/>
      <c r="S384" s="115"/>
      <c r="T384" s="115"/>
      <c r="U384" s="122"/>
      <c r="V384" s="122"/>
      <c r="W384" s="122"/>
      <c r="X384" s="122"/>
      <c r="Y384" s="122"/>
      <c r="Z384" s="122"/>
      <c r="AA384" s="122"/>
      <c r="AB384" s="122"/>
      <c r="AC384" s="119"/>
      <c r="AD384" s="119"/>
      <c r="AE384" s="119"/>
      <c r="AF384" s="119"/>
    </row>
    <row r="385" spans="17:32" ht="15" customHeight="1" x14ac:dyDescent="0.25">
      <c r="Q385" s="113"/>
      <c r="R385" s="113"/>
      <c r="S385" s="115"/>
      <c r="T385" s="115"/>
      <c r="U385" s="122"/>
      <c r="V385" s="122"/>
      <c r="W385" s="122"/>
      <c r="X385" s="122"/>
      <c r="Y385" s="122"/>
      <c r="Z385" s="122"/>
      <c r="AA385" s="122"/>
      <c r="AB385" s="122"/>
      <c r="AC385" s="119"/>
      <c r="AD385" s="119"/>
      <c r="AE385" s="119"/>
      <c r="AF385" s="119"/>
    </row>
    <row r="386" spans="17:32" ht="15" customHeight="1" x14ac:dyDescent="0.25">
      <c r="Q386" s="113"/>
      <c r="R386" s="113"/>
      <c r="S386" s="115"/>
      <c r="T386" s="115"/>
      <c r="U386" s="122"/>
      <c r="V386" s="122"/>
      <c r="W386" s="122"/>
      <c r="X386" s="122"/>
      <c r="Y386" s="122"/>
      <c r="Z386" s="122"/>
      <c r="AA386" s="122"/>
      <c r="AB386" s="122"/>
      <c r="AC386" s="119"/>
      <c r="AD386" s="119"/>
      <c r="AE386" s="119"/>
      <c r="AF386" s="119"/>
    </row>
    <row r="387" spans="17:32" ht="15" customHeight="1" x14ac:dyDescent="0.25">
      <c r="Q387" s="113"/>
      <c r="R387" s="113"/>
      <c r="S387" s="115"/>
      <c r="T387" s="115"/>
      <c r="U387" s="122"/>
      <c r="V387" s="122"/>
      <c r="W387" s="122"/>
      <c r="X387" s="122"/>
      <c r="Y387" s="122"/>
      <c r="Z387" s="122"/>
      <c r="AA387" s="122"/>
      <c r="AB387" s="122"/>
      <c r="AC387" s="119"/>
      <c r="AD387" s="119"/>
      <c r="AE387" s="119"/>
      <c r="AF387" s="119"/>
    </row>
    <row r="388" spans="17:32" ht="15" customHeight="1" x14ac:dyDescent="0.25">
      <c r="Q388" s="113"/>
      <c r="R388" s="113"/>
      <c r="S388" s="115"/>
      <c r="T388" s="115"/>
      <c r="U388" s="122"/>
      <c r="V388" s="122"/>
      <c r="W388" s="122"/>
      <c r="X388" s="122"/>
      <c r="Y388" s="122"/>
      <c r="Z388" s="122"/>
      <c r="AA388" s="122"/>
      <c r="AB388" s="122"/>
      <c r="AC388" s="119"/>
      <c r="AD388" s="119"/>
      <c r="AE388" s="119"/>
      <c r="AF388" s="119"/>
    </row>
    <row r="389" spans="17:32" ht="15" customHeight="1" x14ac:dyDescent="0.25">
      <c r="Q389" s="113"/>
      <c r="R389" s="113"/>
      <c r="S389" s="115"/>
      <c r="T389" s="115"/>
      <c r="U389" s="122"/>
      <c r="V389" s="122"/>
      <c r="W389" s="122"/>
      <c r="X389" s="122"/>
      <c r="Y389" s="122"/>
      <c r="Z389" s="122"/>
      <c r="AA389" s="122"/>
      <c r="AB389" s="122"/>
      <c r="AC389" s="119"/>
      <c r="AD389" s="119"/>
      <c r="AE389" s="119"/>
      <c r="AF389" s="119"/>
    </row>
    <row r="390" spans="17:32" ht="15" customHeight="1" x14ac:dyDescent="0.25">
      <c r="Q390" s="113"/>
      <c r="R390" s="113"/>
      <c r="S390" s="115"/>
      <c r="T390" s="115"/>
      <c r="U390" s="122"/>
      <c r="V390" s="122"/>
      <c r="W390" s="122"/>
      <c r="X390" s="122"/>
      <c r="Y390" s="122"/>
      <c r="Z390" s="122"/>
      <c r="AA390" s="122"/>
      <c r="AB390" s="122"/>
      <c r="AC390" s="119"/>
      <c r="AD390" s="119"/>
      <c r="AE390" s="119"/>
      <c r="AF390" s="119"/>
    </row>
    <row r="391" spans="17:32" ht="15" customHeight="1" x14ac:dyDescent="0.25">
      <c r="Q391" s="113"/>
      <c r="R391" s="113"/>
      <c r="S391" s="115"/>
      <c r="T391" s="115"/>
      <c r="U391" s="122"/>
      <c r="V391" s="122"/>
      <c r="W391" s="122"/>
      <c r="X391" s="122"/>
      <c r="Y391" s="122"/>
      <c r="Z391" s="122"/>
      <c r="AA391" s="122"/>
      <c r="AB391" s="122"/>
      <c r="AC391" s="119"/>
      <c r="AD391" s="119"/>
      <c r="AE391" s="119"/>
      <c r="AF391" s="119"/>
    </row>
    <row r="392" spans="17:32" ht="15" customHeight="1" x14ac:dyDescent="0.25">
      <c r="Q392" s="113"/>
      <c r="R392" s="113"/>
      <c r="S392" s="115"/>
      <c r="T392" s="115"/>
      <c r="U392" s="122"/>
      <c r="V392" s="122"/>
      <c r="W392" s="122"/>
      <c r="X392" s="122"/>
      <c r="Y392" s="122"/>
      <c r="Z392" s="122"/>
      <c r="AA392" s="122"/>
      <c r="AB392" s="122"/>
      <c r="AC392" s="119"/>
      <c r="AD392" s="119"/>
      <c r="AE392" s="119"/>
      <c r="AF392" s="119"/>
    </row>
    <row r="393" spans="17:32" ht="15" customHeight="1" x14ac:dyDescent="0.25">
      <c r="Q393" s="113"/>
      <c r="R393" s="113"/>
      <c r="S393" s="115"/>
      <c r="T393" s="115"/>
      <c r="U393" s="122"/>
      <c r="V393" s="122"/>
      <c r="W393" s="122"/>
      <c r="X393" s="122"/>
      <c r="Y393" s="122"/>
      <c r="Z393" s="122"/>
      <c r="AA393" s="122"/>
      <c r="AB393" s="122"/>
      <c r="AC393" s="119"/>
      <c r="AD393" s="119"/>
      <c r="AE393" s="119"/>
      <c r="AF393" s="119"/>
    </row>
    <row r="394" spans="17:32" ht="15" customHeight="1" x14ac:dyDescent="0.25">
      <c r="Q394" s="113"/>
      <c r="R394" s="113"/>
      <c r="S394" s="115"/>
      <c r="T394" s="115"/>
      <c r="U394" s="122"/>
      <c r="V394" s="122"/>
      <c r="W394" s="122"/>
      <c r="X394" s="122"/>
      <c r="Y394" s="122"/>
      <c r="Z394" s="122"/>
      <c r="AA394" s="122"/>
      <c r="AB394" s="122"/>
      <c r="AC394" s="119"/>
      <c r="AD394" s="119"/>
      <c r="AE394" s="119"/>
      <c r="AF394" s="119"/>
    </row>
    <row r="395" spans="17:32" ht="15" customHeight="1" x14ac:dyDescent="0.25">
      <c r="Q395" s="113"/>
      <c r="R395" s="113"/>
      <c r="S395" s="115"/>
      <c r="T395" s="115"/>
      <c r="U395" s="122"/>
      <c r="V395" s="122"/>
      <c r="W395" s="122"/>
      <c r="X395" s="122"/>
      <c r="Y395" s="122"/>
      <c r="Z395" s="122"/>
      <c r="AA395" s="122"/>
      <c r="AB395" s="122"/>
      <c r="AC395" s="119"/>
      <c r="AD395" s="119"/>
      <c r="AE395" s="119"/>
      <c r="AF395" s="119"/>
    </row>
    <row r="396" spans="17:32" ht="15" customHeight="1" x14ac:dyDescent="0.25">
      <c r="Q396" s="113"/>
      <c r="R396" s="113"/>
      <c r="S396" s="115"/>
      <c r="T396" s="115"/>
      <c r="U396" s="122"/>
      <c r="V396" s="122"/>
      <c r="W396" s="122"/>
      <c r="X396" s="122"/>
      <c r="Y396" s="122"/>
      <c r="Z396" s="122"/>
      <c r="AA396" s="122"/>
      <c r="AB396" s="122"/>
      <c r="AC396" s="119"/>
      <c r="AD396" s="119"/>
      <c r="AE396" s="119"/>
      <c r="AF396" s="119"/>
    </row>
    <row r="397" spans="17:32" ht="15" customHeight="1" x14ac:dyDescent="0.25">
      <c r="Q397" s="113"/>
      <c r="R397" s="113"/>
      <c r="S397" s="115"/>
      <c r="T397" s="115"/>
      <c r="U397" s="122"/>
      <c r="V397" s="122"/>
      <c r="W397" s="122"/>
      <c r="X397" s="122"/>
      <c r="Y397" s="122"/>
      <c r="Z397" s="122"/>
      <c r="AA397" s="122"/>
      <c r="AB397" s="122"/>
      <c r="AC397" s="119"/>
      <c r="AD397" s="119"/>
      <c r="AE397" s="119"/>
      <c r="AF397" s="119"/>
    </row>
    <row r="398" spans="17:32" ht="15" customHeight="1" x14ac:dyDescent="0.25">
      <c r="Q398" s="113"/>
      <c r="R398" s="113"/>
      <c r="S398" s="115"/>
      <c r="T398" s="115"/>
      <c r="U398" s="122"/>
      <c r="V398" s="122"/>
      <c r="W398" s="122"/>
      <c r="X398" s="122"/>
      <c r="Y398" s="122"/>
      <c r="Z398" s="122"/>
      <c r="AA398" s="122"/>
      <c r="AB398" s="122"/>
      <c r="AC398" s="119"/>
      <c r="AD398" s="119"/>
      <c r="AE398" s="119"/>
      <c r="AF398" s="119"/>
    </row>
    <row r="399" spans="17:32" ht="15" customHeight="1" x14ac:dyDescent="0.25">
      <c r="Q399" s="113"/>
      <c r="R399" s="113"/>
      <c r="S399" s="115"/>
      <c r="T399" s="115"/>
      <c r="U399" s="122"/>
      <c r="V399" s="122"/>
      <c r="W399" s="122"/>
      <c r="X399" s="122"/>
      <c r="Y399" s="122"/>
      <c r="Z399" s="122"/>
      <c r="AA399" s="122"/>
      <c r="AB399" s="122"/>
      <c r="AC399" s="119"/>
      <c r="AD399" s="119"/>
      <c r="AE399" s="119"/>
      <c r="AF399" s="119"/>
    </row>
    <row r="400" spans="17:32" ht="15" customHeight="1" x14ac:dyDescent="0.25">
      <c r="Q400" s="113"/>
      <c r="R400" s="113"/>
      <c r="S400" s="115"/>
      <c r="T400" s="115"/>
      <c r="U400" s="122"/>
      <c r="V400" s="122"/>
      <c r="W400" s="122"/>
      <c r="X400" s="122"/>
      <c r="Y400" s="122"/>
      <c r="Z400" s="122"/>
      <c r="AA400" s="122"/>
      <c r="AB400" s="122"/>
      <c r="AC400" s="119"/>
      <c r="AD400" s="119"/>
      <c r="AE400" s="119"/>
      <c r="AF400" s="119"/>
    </row>
    <row r="401" spans="17:32" ht="15" customHeight="1" x14ac:dyDescent="0.25">
      <c r="Q401" s="113"/>
      <c r="R401" s="113"/>
      <c r="S401" s="115"/>
      <c r="T401" s="115"/>
      <c r="U401" s="122"/>
      <c r="V401" s="122"/>
      <c r="W401" s="122"/>
      <c r="X401" s="122"/>
      <c r="Y401" s="122"/>
      <c r="Z401" s="122"/>
      <c r="AA401" s="122"/>
      <c r="AB401" s="122"/>
      <c r="AC401" s="119"/>
      <c r="AD401" s="119"/>
      <c r="AE401" s="119"/>
      <c r="AF401" s="119"/>
    </row>
    <row r="402" spans="17:32" ht="15" customHeight="1" x14ac:dyDescent="0.25">
      <c r="Q402" s="113"/>
      <c r="R402" s="113"/>
      <c r="S402" s="115"/>
      <c r="T402" s="115"/>
      <c r="U402" s="122"/>
      <c r="V402" s="122"/>
      <c r="W402" s="122"/>
      <c r="X402" s="122"/>
      <c r="Y402" s="122"/>
      <c r="Z402" s="122"/>
      <c r="AA402" s="122"/>
      <c r="AB402" s="122"/>
      <c r="AC402" s="119"/>
      <c r="AD402" s="119"/>
      <c r="AE402" s="119"/>
      <c r="AF402" s="119"/>
    </row>
    <row r="403" spans="17:32" ht="15" customHeight="1" x14ac:dyDescent="0.25">
      <c r="Q403" s="113"/>
      <c r="R403" s="113"/>
      <c r="S403" s="115"/>
      <c r="T403" s="115"/>
      <c r="U403" s="122"/>
      <c r="V403" s="122"/>
      <c r="W403" s="122"/>
      <c r="X403" s="122"/>
      <c r="Y403" s="122"/>
      <c r="Z403" s="122"/>
      <c r="AA403" s="122"/>
      <c r="AB403" s="122"/>
      <c r="AC403" s="119"/>
      <c r="AD403" s="119"/>
      <c r="AE403" s="119"/>
      <c r="AF403" s="119"/>
    </row>
    <row r="404" spans="17:32" ht="15" customHeight="1" x14ac:dyDescent="0.25">
      <c r="Q404" s="113"/>
      <c r="R404" s="113"/>
      <c r="S404" s="115"/>
      <c r="T404" s="115"/>
      <c r="U404" s="122"/>
      <c r="V404" s="122"/>
      <c r="W404" s="122"/>
      <c r="X404" s="122"/>
      <c r="Y404" s="122"/>
      <c r="Z404" s="122"/>
      <c r="AA404" s="122"/>
      <c r="AB404" s="122"/>
      <c r="AC404" s="119"/>
      <c r="AD404" s="119"/>
      <c r="AE404" s="119"/>
      <c r="AF404" s="119"/>
    </row>
    <row r="405" spans="17:32" ht="15" customHeight="1" x14ac:dyDescent="0.25">
      <c r="Q405" s="113"/>
      <c r="R405" s="113"/>
      <c r="S405" s="115"/>
      <c r="T405" s="115"/>
      <c r="U405" s="122"/>
      <c r="V405" s="122"/>
      <c r="W405" s="122"/>
      <c r="X405" s="122"/>
      <c r="Y405" s="122"/>
      <c r="Z405" s="122"/>
      <c r="AA405" s="122"/>
      <c r="AB405" s="122"/>
      <c r="AC405" s="119"/>
      <c r="AD405" s="119"/>
      <c r="AE405" s="119"/>
      <c r="AF405" s="119"/>
    </row>
    <row r="406" spans="17:32" ht="15" customHeight="1" x14ac:dyDescent="0.25">
      <c r="Q406" s="113"/>
      <c r="R406" s="113"/>
      <c r="S406" s="115"/>
      <c r="T406" s="115"/>
      <c r="U406" s="122"/>
      <c r="V406" s="122"/>
      <c r="W406" s="122"/>
      <c r="X406" s="122"/>
      <c r="Y406" s="122"/>
      <c r="Z406" s="122"/>
      <c r="AA406" s="122"/>
      <c r="AB406" s="122"/>
      <c r="AC406" s="119"/>
      <c r="AD406" s="119"/>
      <c r="AE406" s="119"/>
      <c r="AF406" s="119"/>
    </row>
    <row r="407" spans="17:32" ht="15" customHeight="1" x14ac:dyDescent="0.25">
      <c r="Q407" s="113"/>
      <c r="R407" s="113"/>
      <c r="S407" s="115"/>
      <c r="T407" s="115"/>
      <c r="U407" s="122"/>
      <c r="V407" s="122"/>
      <c r="W407" s="122"/>
      <c r="X407" s="122"/>
      <c r="Y407" s="122"/>
      <c r="Z407" s="122"/>
      <c r="AA407" s="122"/>
      <c r="AB407" s="122"/>
      <c r="AC407" s="119"/>
      <c r="AD407" s="119"/>
      <c r="AE407" s="119"/>
      <c r="AF407" s="119"/>
    </row>
    <row r="408" spans="17:32" ht="15" customHeight="1" x14ac:dyDescent="0.25">
      <c r="Q408" s="113"/>
      <c r="R408" s="113"/>
      <c r="S408" s="115"/>
      <c r="T408" s="115"/>
      <c r="U408" s="122"/>
      <c r="V408" s="122"/>
      <c r="W408" s="122"/>
      <c r="X408" s="122"/>
      <c r="Y408" s="122"/>
      <c r="Z408" s="122"/>
      <c r="AA408" s="122"/>
      <c r="AB408" s="122"/>
      <c r="AC408" s="119"/>
      <c r="AD408" s="119"/>
      <c r="AE408" s="119"/>
      <c r="AF408" s="119"/>
    </row>
    <row r="409" spans="17:32" ht="15" customHeight="1" x14ac:dyDescent="0.25">
      <c r="Q409" s="113"/>
      <c r="R409" s="113"/>
      <c r="S409" s="115"/>
      <c r="T409" s="115"/>
      <c r="U409" s="122"/>
      <c r="V409" s="122"/>
      <c r="W409" s="122"/>
      <c r="X409" s="122"/>
      <c r="Y409" s="122"/>
      <c r="Z409" s="122"/>
      <c r="AA409" s="122"/>
      <c r="AB409" s="122"/>
      <c r="AC409" s="119"/>
      <c r="AD409" s="119"/>
      <c r="AE409" s="119"/>
      <c r="AF409" s="119"/>
    </row>
    <row r="410" spans="17:32" ht="15" customHeight="1" x14ac:dyDescent="0.25">
      <c r="Q410" s="113"/>
      <c r="R410" s="113"/>
      <c r="S410" s="115"/>
      <c r="T410" s="115"/>
      <c r="U410" s="122"/>
      <c r="V410" s="122"/>
      <c r="W410" s="122"/>
      <c r="X410" s="122"/>
      <c r="Y410" s="122"/>
      <c r="Z410" s="122"/>
      <c r="AA410" s="122"/>
      <c r="AB410" s="122"/>
      <c r="AC410" s="119"/>
      <c r="AD410" s="119"/>
      <c r="AE410" s="119"/>
      <c r="AF410" s="119"/>
    </row>
    <row r="411" spans="17:32" ht="15" customHeight="1" x14ac:dyDescent="0.25">
      <c r="Q411" s="113"/>
      <c r="R411" s="113"/>
      <c r="S411" s="115"/>
      <c r="T411" s="115"/>
      <c r="U411" s="122"/>
      <c r="V411" s="122"/>
      <c r="W411" s="122"/>
      <c r="X411" s="122"/>
      <c r="Y411" s="122"/>
      <c r="Z411" s="122"/>
      <c r="AA411" s="122"/>
      <c r="AB411" s="122"/>
      <c r="AC411" s="119"/>
      <c r="AD411" s="119"/>
      <c r="AE411" s="119"/>
      <c r="AF411" s="119"/>
    </row>
    <row r="412" spans="17:32" ht="15" customHeight="1" x14ac:dyDescent="0.25">
      <c r="Q412" s="113"/>
      <c r="R412" s="113"/>
      <c r="S412" s="115"/>
      <c r="T412" s="115"/>
      <c r="U412" s="122"/>
      <c r="V412" s="122"/>
      <c r="W412" s="122"/>
      <c r="X412" s="122"/>
      <c r="Y412" s="122"/>
      <c r="Z412" s="122"/>
      <c r="AA412" s="122"/>
      <c r="AB412" s="122"/>
      <c r="AC412" s="119"/>
      <c r="AD412" s="119"/>
      <c r="AE412" s="119"/>
      <c r="AF412" s="119"/>
    </row>
    <row r="413" spans="17:32" ht="15" customHeight="1" x14ac:dyDescent="0.25">
      <c r="Q413" s="113"/>
      <c r="R413" s="113"/>
      <c r="S413" s="115"/>
      <c r="T413" s="115"/>
      <c r="U413" s="122"/>
      <c r="V413" s="122"/>
      <c r="W413" s="122"/>
      <c r="X413" s="122"/>
      <c r="Y413" s="122"/>
      <c r="Z413" s="122"/>
      <c r="AA413" s="122"/>
      <c r="AB413" s="122"/>
      <c r="AC413" s="119"/>
      <c r="AD413" s="119"/>
      <c r="AE413" s="119"/>
      <c r="AF413" s="119"/>
    </row>
    <row r="414" spans="17:32" ht="15" customHeight="1" x14ac:dyDescent="0.25">
      <c r="Q414" s="113"/>
      <c r="R414" s="113"/>
      <c r="S414" s="115"/>
      <c r="T414" s="115"/>
      <c r="U414" s="122"/>
      <c r="V414" s="122"/>
      <c r="W414" s="122"/>
      <c r="X414" s="122"/>
      <c r="Y414" s="122"/>
      <c r="Z414" s="122"/>
      <c r="AA414" s="122"/>
      <c r="AB414" s="122"/>
      <c r="AC414" s="119"/>
      <c r="AD414" s="119"/>
      <c r="AE414" s="119"/>
      <c r="AF414" s="119"/>
    </row>
    <row r="415" spans="17:32" ht="15" customHeight="1" x14ac:dyDescent="0.25">
      <c r="Q415" s="113"/>
      <c r="R415" s="113"/>
      <c r="S415" s="115"/>
      <c r="T415" s="115"/>
      <c r="U415" s="122"/>
      <c r="V415" s="122"/>
      <c r="W415" s="122"/>
      <c r="X415" s="122"/>
      <c r="Y415" s="122"/>
      <c r="Z415" s="122"/>
      <c r="AA415" s="122"/>
      <c r="AB415" s="122"/>
      <c r="AC415" s="119"/>
      <c r="AD415" s="119"/>
      <c r="AE415" s="119"/>
      <c r="AF415" s="119"/>
    </row>
    <row r="416" spans="17:32" ht="15" customHeight="1" x14ac:dyDescent="0.25">
      <c r="Q416" s="113"/>
      <c r="R416" s="113"/>
      <c r="S416" s="115"/>
      <c r="T416" s="115"/>
      <c r="U416" s="122"/>
      <c r="V416" s="122"/>
      <c r="W416" s="122"/>
      <c r="X416" s="122"/>
      <c r="Y416" s="122"/>
      <c r="Z416" s="122"/>
      <c r="AA416" s="122"/>
      <c r="AB416" s="122"/>
      <c r="AC416" s="119"/>
      <c r="AD416" s="119"/>
      <c r="AE416" s="119"/>
      <c r="AF416" s="119"/>
    </row>
    <row r="417" spans="17:32" ht="15" customHeight="1" x14ac:dyDescent="0.25">
      <c r="Q417" s="113"/>
      <c r="R417" s="113"/>
      <c r="S417" s="115"/>
      <c r="T417" s="115"/>
      <c r="U417" s="122"/>
      <c r="V417" s="122"/>
      <c r="W417" s="122"/>
      <c r="X417" s="122"/>
      <c r="Y417" s="122"/>
      <c r="Z417" s="122"/>
      <c r="AA417" s="122"/>
      <c r="AB417" s="122"/>
      <c r="AC417" s="119"/>
      <c r="AD417" s="119"/>
      <c r="AE417" s="119"/>
      <c r="AF417" s="119"/>
    </row>
    <row r="418" spans="17:32" ht="15" customHeight="1" x14ac:dyDescent="0.25">
      <c r="Q418" s="113"/>
      <c r="R418" s="113"/>
      <c r="S418" s="115"/>
      <c r="T418" s="115"/>
      <c r="U418" s="122"/>
      <c r="V418" s="122"/>
      <c r="W418" s="122"/>
      <c r="X418" s="122"/>
      <c r="Y418" s="122"/>
      <c r="Z418" s="122"/>
      <c r="AA418" s="122"/>
      <c r="AB418" s="122"/>
      <c r="AC418" s="119"/>
      <c r="AD418" s="119"/>
      <c r="AE418" s="119"/>
      <c r="AF418" s="119"/>
    </row>
    <row r="419" spans="17:32" ht="15" customHeight="1" x14ac:dyDescent="0.25">
      <c r="Q419" s="113"/>
      <c r="R419" s="113"/>
      <c r="S419" s="115"/>
      <c r="T419" s="115"/>
      <c r="U419" s="122"/>
      <c r="V419" s="122"/>
      <c r="W419" s="122"/>
      <c r="X419" s="122"/>
      <c r="Y419" s="122"/>
      <c r="Z419" s="122"/>
      <c r="AA419" s="122"/>
      <c r="AB419" s="122"/>
      <c r="AC419" s="119"/>
      <c r="AD419" s="119"/>
      <c r="AE419" s="119"/>
      <c r="AF419" s="119"/>
    </row>
    <row r="420" spans="17:32" ht="15" customHeight="1" x14ac:dyDescent="0.25">
      <c r="Q420" s="113"/>
      <c r="R420" s="113"/>
      <c r="S420" s="115"/>
      <c r="T420" s="115"/>
      <c r="U420" s="122"/>
      <c r="V420" s="122"/>
      <c r="W420" s="122"/>
      <c r="X420" s="122"/>
      <c r="Y420" s="122"/>
      <c r="Z420" s="122"/>
      <c r="AA420" s="122"/>
      <c r="AB420" s="122"/>
      <c r="AC420" s="119"/>
      <c r="AD420" s="119"/>
      <c r="AE420" s="119"/>
      <c r="AF420" s="119"/>
    </row>
    <row r="421" spans="17:32" ht="15" customHeight="1" x14ac:dyDescent="0.25">
      <c r="Q421" s="113"/>
      <c r="R421" s="113"/>
      <c r="S421" s="115"/>
      <c r="T421" s="115"/>
      <c r="U421" s="122"/>
      <c r="V421" s="122"/>
      <c r="W421" s="122"/>
      <c r="X421" s="122"/>
      <c r="Y421" s="122"/>
      <c r="Z421" s="122"/>
      <c r="AA421" s="122"/>
      <c r="AB421" s="122"/>
      <c r="AC421" s="119"/>
      <c r="AD421" s="119"/>
      <c r="AE421" s="119"/>
      <c r="AF421" s="119"/>
    </row>
    <row r="422" spans="17:32" ht="15" customHeight="1" x14ac:dyDescent="0.25">
      <c r="Q422" s="113"/>
      <c r="R422" s="113"/>
      <c r="S422" s="115"/>
      <c r="T422" s="115"/>
      <c r="U422" s="122"/>
      <c r="V422" s="122"/>
      <c r="W422" s="122"/>
      <c r="X422" s="122"/>
      <c r="Y422" s="122"/>
      <c r="Z422" s="122"/>
      <c r="AA422" s="122"/>
      <c r="AB422" s="122"/>
      <c r="AC422" s="119"/>
      <c r="AD422" s="119"/>
      <c r="AE422" s="119"/>
      <c r="AF422" s="119"/>
    </row>
    <row r="423" spans="17:32" ht="15" customHeight="1" x14ac:dyDescent="0.25">
      <c r="Q423" s="113"/>
      <c r="R423" s="113"/>
      <c r="S423" s="115"/>
      <c r="T423" s="115"/>
      <c r="U423" s="122"/>
      <c r="V423" s="122"/>
      <c r="W423" s="122"/>
      <c r="X423" s="122"/>
      <c r="Y423" s="122"/>
      <c r="Z423" s="122"/>
      <c r="AA423" s="122"/>
      <c r="AB423" s="122"/>
      <c r="AC423" s="119"/>
      <c r="AD423" s="119"/>
      <c r="AE423" s="119"/>
      <c r="AF423" s="119"/>
    </row>
    <row r="424" spans="17:32" ht="15" customHeight="1" x14ac:dyDescent="0.25">
      <c r="Q424" s="113"/>
      <c r="R424" s="113"/>
      <c r="S424" s="115"/>
      <c r="T424" s="115"/>
      <c r="U424" s="122"/>
      <c r="V424" s="122"/>
      <c r="W424" s="122"/>
      <c r="X424" s="122"/>
      <c r="Y424" s="122"/>
      <c r="Z424" s="122"/>
      <c r="AA424" s="122"/>
      <c r="AB424" s="122"/>
      <c r="AC424" s="119"/>
      <c r="AD424" s="119"/>
      <c r="AE424" s="119"/>
      <c r="AF424" s="119"/>
    </row>
    <row r="425" spans="17:32" ht="15" customHeight="1" x14ac:dyDescent="0.25">
      <c r="Q425" s="113"/>
      <c r="R425" s="113"/>
      <c r="S425" s="115"/>
      <c r="T425" s="115"/>
      <c r="U425" s="122"/>
      <c r="V425" s="122"/>
      <c r="W425" s="122"/>
      <c r="X425" s="122"/>
      <c r="Y425" s="122"/>
      <c r="Z425" s="122"/>
      <c r="AA425" s="122"/>
      <c r="AB425" s="122"/>
      <c r="AC425" s="119"/>
      <c r="AD425" s="119"/>
      <c r="AE425" s="119"/>
      <c r="AF425" s="119"/>
    </row>
    <row r="426" spans="17:32" ht="15" customHeight="1" x14ac:dyDescent="0.25">
      <c r="Q426" s="113"/>
      <c r="R426" s="113"/>
      <c r="S426" s="115"/>
      <c r="T426" s="115"/>
      <c r="U426" s="122"/>
      <c r="V426" s="122"/>
      <c r="W426" s="122"/>
      <c r="X426" s="122"/>
      <c r="Y426" s="122"/>
      <c r="Z426" s="122"/>
      <c r="AA426" s="122"/>
      <c r="AB426" s="122"/>
      <c r="AC426" s="119"/>
      <c r="AD426" s="119"/>
      <c r="AE426" s="119"/>
      <c r="AF426" s="119"/>
    </row>
    <row r="427" spans="17:32" ht="15" customHeight="1" x14ac:dyDescent="0.25">
      <c r="Q427" s="113"/>
      <c r="R427" s="113"/>
      <c r="S427" s="115"/>
      <c r="T427" s="115"/>
      <c r="U427" s="122"/>
      <c r="V427" s="122"/>
      <c r="W427" s="122"/>
      <c r="X427" s="122"/>
      <c r="Y427" s="122"/>
      <c r="Z427" s="122"/>
      <c r="AA427" s="122"/>
      <c r="AB427" s="122"/>
      <c r="AC427" s="119"/>
      <c r="AD427" s="119"/>
      <c r="AE427" s="119"/>
      <c r="AF427" s="119"/>
    </row>
    <row r="428" spans="17:32" ht="15" customHeight="1" x14ac:dyDescent="0.25">
      <c r="Q428" s="113"/>
      <c r="R428" s="113"/>
      <c r="S428" s="115"/>
      <c r="T428" s="115"/>
      <c r="U428" s="122"/>
      <c r="V428" s="122"/>
      <c r="W428" s="122"/>
      <c r="X428" s="122"/>
      <c r="Y428" s="122"/>
      <c r="Z428" s="122"/>
      <c r="AA428" s="122"/>
      <c r="AB428" s="122"/>
      <c r="AC428" s="119"/>
      <c r="AD428" s="119"/>
      <c r="AE428" s="119"/>
      <c r="AF428" s="119"/>
    </row>
    <row r="429" spans="17:32" ht="15" customHeight="1" x14ac:dyDescent="0.25">
      <c r="Q429" s="113"/>
      <c r="R429" s="113"/>
      <c r="S429" s="115"/>
      <c r="T429" s="115"/>
      <c r="U429" s="122"/>
      <c r="V429" s="122"/>
      <c r="W429" s="122"/>
      <c r="X429" s="122"/>
      <c r="Y429" s="122"/>
      <c r="Z429" s="122"/>
      <c r="AA429" s="122"/>
      <c r="AB429" s="122"/>
      <c r="AC429" s="119"/>
      <c r="AD429" s="119"/>
      <c r="AE429" s="119"/>
      <c r="AF429" s="119"/>
    </row>
    <row r="430" spans="17:32" ht="15" customHeight="1" x14ac:dyDescent="0.25">
      <c r="Q430" s="113"/>
      <c r="R430" s="113"/>
      <c r="S430" s="115"/>
      <c r="T430" s="115"/>
      <c r="U430" s="122"/>
      <c r="V430" s="122"/>
      <c r="W430" s="122"/>
      <c r="X430" s="122"/>
      <c r="Y430" s="122"/>
      <c r="Z430" s="122"/>
      <c r="AA430" s="122"/>
      <c r="AB430" s="122"/>
      <c r="AC430" s="119"/>
      <c r="AD430" s="119"/>
      <c r="AE430" s="119"/>
      <c r="AF430" s="119"/>
    </row>
    <row r="431" spans="17:32" ht="15" customHeight="1" x14ac:dyDescent="0.25">
      <c r="Q431" s="113"/>
      <c r="R431" s="113"/>
      <c r="S431" s="115"/>
      <c r="T431" s="115"/>
      <c r="U431" s="122"/>
      <c r="V431" s="122"/>
      <c r="W431" s="122"/>
      <c r="X431" s="122"/>
      <c r="Y431" s="122"/>
      <c r="Z431" s="122"/>
      <c r="AA431" s="122"/>
      <c r="AB431" s="122"/>
      <c r="AC431" s="119"/>
      <c r="AD431" s="119"/>
      <c r="AE431" s="119"/>
      <c r="AF431" s="119"/>
    </row>
    <row r="432" spans="17:32" ht="15" customHeight="1" x14ac:dyDescent="0.25">
      <c r="Q432" s="113"/>
      <c r="R432" s="113"/>
      <c r="S432" s="115"/>
      <c r="T432" s="115"/>
      <c r="U432" s="122"/>
      <c r="V432" s="122"/>
      <c r="W432" s="122"/>
      <c r="X432" s="122"/>
      <c r="Y432" s="122"/>
      <c r="Z432" s="122"/>
      <c r="AA432" s="122"/>
      <c r="AB432" s="122"/>
      <c r="AC432" s="119"/>
      <c r="AD432" s="119"/>
      <c r="AE432" s="119"/>
      <c r="AF432" s="119"/>
    </row>
    <row r="433" spans="17:32" ht="15" customHeight="1" x14ac:dyDescent="0.25">
      <c r="Q433" s="113"/>
      <c r="R433" s="113"/>
      <c r="S433" s="115"/>
      <c r="T433" s="115"/>
      <c r="U433" s="122"/>
      <c r="V433" s="122"/>
      <c r="W433" s="122"/>
      <c r="X433" s="122"/>
      <c r="Y433" s="122"/>
      <c r="Z433" s="122"/>
      <c r="AA433" s="122"/>
      <c r="AB433" s="122"/>
      <c r="AC433" s="119"/>
      <c r="AD433" s="119"/>
      <c r="AE433" s="119"/>
      <c r="AF433" s="119"/>
    </row>
    <row r="434" spans="17:32" ht="15" customHeight="1" x14ac:dyDescent="0.25">
      <c r="Q434" s="113"/>
      <c r="R434" s="113"/>
      <c r="S434" s="115"/>
      <c r="T434" s="115"/>
      <c r="U434" s="122"/>
      <c r="V434" s="122"/>
      <c r="W434" s="122"/>
      <c r="X434" s="122"/>
      <c r="Y434" s="122"/>
      <c r="Z434" s="122"/>
      <c r="AA434" s="122"/>
      <c r="AB434" s="122"/>
      <c r="AC434" s="119"/>
      <c r="AD434" s="119"/>
      <c r="AE434" s="119"/>
      <c r="AF434" s="119"/>
    </row>
    <row r="435" spans="17:32" ht="15" customHeight="1" x14ac:dyDescent="0.25">
      <c r="Q435" s="113"/>
      <c r="R435" s="113"/>
      <c r="S435" s="115"/>
      <c r="T435" s="115"/>
      <c r="U435" s="122"/>
      <c r="V435" s="122"/>
      <c r="W435" s="122"/>
      <c r="X435" s="122"/>
      <c r="Y435" s="122"/>
      <c r="Z435" s="122"/>
      <c r="AA435" s="122"/>
      <c r="AB435" s="122"/>
      <c r="AC435" s="119"/>
      <c r="AD435" s="119"/>
      <c r="AE435" s="119"/>
      <c r="AF435" s="119"/>
    </row>
    <row r="436" spans="17:32" ht="15" customHeight="1" x14ac:dyDescent="0.25">
      <c r="Q436" s="113"/>
      <c r="R436" s="113"/>
      <c r="S436" s="115"/>
      <c r="T436" s="115"/>
      <c r="U436" s="122"/>
      <c r="V436" s="122"/>
      <c r="W436" s="122"/>
      <c r="X436" s="122"/>
      <c r="Y436" s="122"/>
      <c r="Z436" s="122"/>
      <c r="AA436" s="122"/>
      <c r="AB436" s="122"/>
      <c r="AC436" s="119"/>
      <c r="AD436" s="119"/>
      <c r="AE436" s="119"/>
      <c r="AF436" s="119"/>
    </row>
    <row r="437" spans="17:32" ht="15" customHeight="1" x14ac:dyDescent="0.25">
      <c r="Q437" s="113"/>
      <c r="R437" s="113"/>
      <c r="S437" s="115"/>
      <c r="T437" s="115"/>
      <c r="U437" s="122"/>
      <c r="V437" s="122"/>
      <c r="W437" s="122"/>
      <c r="X437" s="122"/>
      <c r="Y437" s="122"/>
      <c r="Z437" s="122"/>
      <c r="AA437" s="122"/>
      <c r="AB437" s="122"/>
      <c r="AC437" s="119"/>
      <c r="AD437" s="119"/>
      <c r="AE437" s="119"/>
      <c r="AF437" s="119"/>
    </row>
    <row r="438" spans="17:32" ht="15" customHeight="1" x14ac:dyDescent="0.25">
      <c r="Q438" s="113"/>
      <c r="R438" s="113"/>
      <c r="S438" s="115"/>
      <c r="T438" s="115"/>
      <c r="U438" s="122"/>
      <c r="V438" s="122"/>
      <c r="W438" s="122"/>
      <c r="X438" s="122"/>
      <c r="Y438" s="122"/>
      <c r="Z438" s="122"/>
      <c r="AA438" s="122"/>
      <c r="AB438" s="122"/>
      <c r="AC438" s="119"/>
      <c r="AD438" s="119"/>
      <c r="AE438" s="119"/>
      <c r="AF438" s="119"/>
    </row>
    <row r="439" spans="17:32" ht="15" customHeight="1" x14ac:dyDescent="0.25">
      <c r="Q439" s="113"/>
      <c r="R439" s="113"/>
      <c r="S439" s="115"/>
      <c r="T439" s="115"/>
      <c r="U439" s="122"/>
      <c r="V439" s="122"/>
      <c r="W439" s="122"/>
      <c r="X439" s="122"/>
      <c r="Y439" s="122"/>
      <c r="Z439" s="122"/>
      <c r="AA439" s="122"/>
      <c r="AB439" s="122"/>
      <c r="AC439" s="119"/>
      <c r="AD439" s="119"/>
      <c r="AE439" s="119"/>
      <c r="AF439" s="119"/>
    </row>
    <row r="440" spans="17:32" ht="15" customHeight="1" x14ac:dyDescent="0.25">
      <c r="Q440" s="113"/>
      <c r="R440" s="113"/>
      <c r="S440" s="115"/>
      <c r="T440" s="115"/>
      <c r="U440" s="122"/>
      <c r="V440" s="122"/>
      <c r="W440" s="122"/>
      <c r="X440" s="122"/>
      <c r="Y440" s="122"/>
      <c r="Z440" s="122"/>
      <c r="AA440" s="122"/>
      <c r="AB440" s="122"/>
      <c r="AC440" s="119"/>
      <c r="AD440" s="119"/>
      <c r="AE440" s="119"/>
      <c r="AF440" s="119"/>
    </row>
    <row r="441" spans="17:32" ht="15" customHeight="1" x14ac:dyDescent="0.25">
      <c r="Q441" s="113"/>
      <c r="R441" s="113"/>
      <c r="S441" s="115"/>
      <c r="T441" s="115"/>
      <c r="U441" s="122"/>
      <c r="V441" s="122"/>
      <c r="W441" s="122"/>
      <c r="X441" s="122"/>
      <c r="Y441" s="122"/>
      <c r="Z441" s="122"/>
      <c r="AA441" s="122"/>
      <c r="AB441" s="122"/>
      <c r="AC441" s="119"/>
      <c r="AD441" s="119"/>
      <c r="AE441" s="119"/>
      <c r="AF441" s="119"/>
    </row>
    <row r="442" spans="17:32" ht="15" customHeight="1" x14ac:dyDescent="0.25">
      <c r="Q442" s="113"/>
      <c r="R442" s="113"/>
      <c r="S442" s="115"/>
      <c r="T442" s="115"/>
      <c r="U442" s="122"/>
      <c r="V442" s="122"/>
      <c r="W442" s="122"/>
      <c r="X442" s="122"/>
      <c r="Y442" s="122"/>
      <c r="Z442" s="122"/>
      <c r="AA442" s="122"/>
      <c r="AB442" s="122"/>
      <c r="AC442" s="119"/>
      <c r="AD442" s="119"/>
      <c r="AE442" s="119"/>
      <c r="AF442" s="119"/>
    </row>
    <row r="443" spans="17:32" ht="15" customHeight="1" x14ac:dyDescent="0.25">
      <c r="Q443" s="113"/>
      <c r="R443" s="113"/>
      <c r="S443" s="115"/>
      <c r="T443" s="115"/>
      <c r="U443" s="122"/>
      <c r="V443" s="122"/>
      <c r="W443" s="122"/>
      <c r="X443" s="122"/>
      <c r="Y443" s="122"/>
      <c r="Z443" s="122"/>
      <c r="AA443" s="122"/>
      <c r="AB443" s="122"/>
      <c r="AC443" s="119"/>
      <c r="AD443" s="119"/>
      <c r="AE443" s="119"/>
      <c r="AF443" s="119"/>
    </row>
    <row r="444" spans="17:32" ht="15" customHeight="1" x14ac:dyDescent="0.25">
      <c r="Q444" s="113"/>
      <c r="R444" s="113"/>
      <c r="S444" s="115"/>
      <c r="T444" s="115"/>
      <c r="U444" s="122"/>
      <c r="V444" s="122"/>
      <c r="W444" s="122"/>
      <c r="X444" s="122"/>
      <c r="Y444" s="122"/>
      <c r="Z444" s="122"/>
      <c r="AA444" s="122"/>
      <c r="AB444" s="122"/>
      <c r="AC444" s="119"/>
      <c r="AD444" s="119"/>
      <c r="AE444" s="119"/>
      <c r="AF444" s="119"/>
    </row>
    <row r="445" spans="17:32" ht="15" customHeight="1" x14ac:dyDescent="0.25">
      <c r="Q445" s="113"/>
      <c r="R445" s="113"/>
      <c r="S445" s="115"/>
      <c r="T445" s="115"/>
      <c r="U445" s="122"/>
      <c r="V445" s="122"/>
      <c r="W445" s="122"/>
      <c r="X445" s="122"/>
      <c r="Y445" s="122"/>
      <c r="Z445" s="122"/>
      <c r="AA445" s="122"/>
      <c r="AB445" s="122"/>
      <c r="AC445" s="119"/>
      <c r="AD445" s="119"/>
      <c r="AE445" s="119"/>
      <c r="AF445" s="119"/>
    </row>
    <row r="446" spans="17:32" ht="15" customHeight="1" x14ac:dyDescent="0.25">
      <c r="Q446" s="113"/>
      <c r="R446" s="113"/>
      <c r="S446" s="115"/>
      <c r="T446" s="115"/>
      <c r="U446" s="122"/>
      <c r="V446" s="122"/>
      <c r="W446" s="122"/>
      <c r="X446" s="122"/>
      <c r="Y446" s="122"/>
      <c r="Z446" s="122"/>
      <c r="AA446" s="122"/>
      <c r="AB446" s="122"/>
      <c r="AC446" s="119"/>
      <c r="AD446" s="119"/>
      <c r="AE446" s="119"/>
      <c r="AF446" s="119"/>
    </row>
    <row r="447" spans="17:32" ht="15" customHeight="1" x14ac:dyDescent="0.25">
      <c r="Q447" s="113"/>
      <c r="R447" s="113"/>
      <c r="S447" s="115"/>
      <c r="T447" s="115"/>
      <c r="U447" s="122"/>
      <c r="V447" s="122"/>
      <c r="W447" s="122"/>
      <c r="X447" s="122"/>
      <c r="Y447" s="122"/>
      <c r="Z447" s="122"/>
      <c r="AA447" s="122"/>
      <c r="AB447" s="122"/>
      <c r="AC447" s="119"/>
      <c r="AD447" s="119"/>
      <c r="AE447" s="119"/>
      <c r="AF447" s="119"/>
    </row>
    <row r="448" spans="17:32" ht="15" customHeight="1" x14ac:dyDescent="0.25">
      <c r="Q448" s="113"/>
      <c r="R448" s="113"/>
      <c r="S448" s="115"/>
      <c r="T448" s="115"/>
      <c r="U448" s="122"/>
      <c r="V448" s="122"/>
      <c r="W448" s="122"/>
      <c r="X448" s="122"/>
      <c r="Y448" s="122"/>
      <c r="Z448" s="122"/>
      <c r="AA448" s="122"/>
      <c r="AB448" s="122"/>
      <c r="AC448" s="119"/>
      <c r="AD448" s="119"/>
      <c r="AE448" s="119"/>
      <c r="AF448" s="119"/>
    </row>
    <row r="449" spans="17:32" ht="15" customHeight="1" x14ac:dyDescent="0.25">
      <c r="Q449" s="113"/>
      <c r="R449" s="113"/>
      <c r="S449" s="115"/>
      <c r="T449" s="115"/>
      <c r="U449" s="122"/>
      <c r="V449" s="122"/>
      <c r="W449" s="122"/>
      <c r="X449" s="122"/>
      <c r="Y449" s="122"/>
      <c r="Z449" s="122"/>
      <c r="AA449" s="122"/>
      <c r="AB449" s="122"/>
      <c r="AC449" s="119"/>
      <c r="AD449" s="119"/>
      <c r="AE449" s="119"/>
      <c r="AF449" s="119"/>
    </row>
    <row r="450" spans="17:32" ht="15" customHeight="1" x14ac:dyDescent="0.25">
      <c r="Q450" s="113"/>
      <c r="R450" s="113"/>
      <c r="S450" s="115"/>
      <c r="T450" s="115"/>
      <c r="U450" s="122"/>
      <c r="V450" s="122"/>
      <c r="W450" s="122"/>
      <c r="X450" s="122"/>
      <c r="Y450" s="122"/>
      <c r="Z450" s="122"/>
      <c r="AA450" s="122"/>
      <c r="AB450" s="122"/>
      <c r="AC450" s="119"/>
      <c r="AD450" s="119"/>
      <c r="AE450" s="119"/>
      <c r="AF450" s="119"/>
    </row>
    <row r="451" spans="17:32" ht="15" customHeight="1" x14ac:dyDescent="0.25">
      <c r="Q451" s="113"/>
      <c r="R451" s="113"/>
      <c r="S451" s="115"/>
      <c r="T451" s="115"/>
      <c r="U451" s="122"/>
      <c r="V451" s="122"/>
      <c r="W451" s="122"/>
      <c r="X451" s="122"/>
      <c r="Y451" s="122"/>
      <c r="Z451" s="122"/>
      <c r="AA451" s="122"/>
      <c r="AB451" s="122"/>
      <c r="AC451" s="119"/>
      <c r="AD451" s="119"/>
      <c r="AE451" s="119"/>
      <c r="AF451" s="119"/>
    </row>
    <row r="452" spans="17:32" ht="15" customHeight="1" x14ac:dyDescent="0.25">
      <c r="Q452" s="113"/>
      <c r="R452" s="113"/>
      <c r="S452" s="115"/>
      <c r="T452" s="115"/>
      <c r="U452" s="122"/>
      <c r="V452" s="122"/>
      <c r="W452" s="122"/>
      <c r="X452" s="122"/>
      <c r="Y452" s="122"/>
      <c r="Z452" s="122"/>
      <c r="AA452" s="122"/>
      <c r="AB452" s="122"/>
      <c r="AC452" s="119"/>
      <c r="AD452" s="119"/>
      <c r="AE452" s="119"/>
      <c r="AF452" s="119"/>
    </row>
    <row r="453" spans="17:32" ht="15" customHeight="1" x14ac:dyDescent="0.25">
      <c r="Q453" s="113"/>
      <c r="R453" s="113"/>
      <c r="S453" s="115"/>
      <c r="T453" s="115"/>
      <c r="U453" s="122"/>
      <c r="V453" s="122"/>
      <c r="W453" s="122"/>
      <c r="X453" s="122"/>
      <c r="Y453" s="122"/>
      <c r="Z453" s="122"/>
      <c r="AA453" s="122"/>
      <c r="AB453" s="122"/>
      <c r="AC453" s="119"/>
      <c r="AD453" s="119"/>
      <c r="AE453" s="119"/>
      <c r="AF453" s="119"/>
    </row>
    <row r="454" spans="17:32" ht="15" customHeight="1" x14ac:dyDescent="0.25">
      <c r="Q454" s="113"/>
      <c r="R454" s="113"/>
      <c r="S454" s="115"/>
      <c r="T454" s="115"/>
      <c r="U454" s="122"/>
      <c r="V454" s="122"/>
      <c r="W454" s="122"/>
      <c r="X454" s="122"/>
      <c r="Y454" s="122"/>
      <c r="Z454" s="122"/>
      <c r="AA454" s="122"/>
      <c r="AB454" s="122"/>
      <c r="AC454" s="119"/>
      <c r="AD454" s="119"/>
      <c r="AE454" s="119"/>
      <c r="AF454" s="119"/>
    </row>
    <row r="455" spans="17:32" ht="15" customHeight="1" x14ac:dyDescent="0.25">
      <c r="Q455" s="113"/>
      <c r="R455" s="113"/>
      <c r="S455" s="115"/>
      <c r="T455" s="115"/>
      <c r="U455" s="122"/>
      <c r="V455" s="122"/>
      <c r="W455" s="122"/>
      <c r="X455" s="122"/>
      <c r="Y455" s="122"/>
      <c r="Z455" s="122"/>
      <c r="AA455" s="122"/>
      <c r="AB455" s="122"/>
      <c r="AC455" s="119"/>
      <c r="AD455" s="119"/>
      <c r="AE455" s="119"/>
      <c r="AF455" s="119"/>
    </row>
    <row r="456" spans="17:32" ht="15" customHeight="1" x14ac:dyDescent="0.25">
      <c r="Q456" s="113"/>
      <c r="R456" s="113"/>
      <c r="S456" s="115"/>
      <c r="T456" s="115"/>
      <c r="U456" s="122"/>
      <c r="V456" s="122"/>
      <c r="W456" s="122"/>
      <c r="X456" s="122"/>
      <c r="Y456" s="122"/>
      <c r="Z456" s="122"/>
      <c r="AA456" s="122"/>
      <c r="AB456" s="122"/>
      <c r="AC456" s="119"/>
      <c r="AD456" s="119"/>
      <c r="AE456" s="119"/>
      <c r="AF456" s="119"/>
    </row>
    <row r="457" spans="17:32" ht="15" customHeight="1" x14ac:dyDescent="0.25">
      <c r="Q457" s="113"/>
      <c r="R457" s="113"/>
      <c r="S457" s="115"/>
      <c r="T457" s="115"/>
      <c r="U457" s="122"/>
      <c r="V457" s="122"/>
      <c r="W457" s="122"/>
      <c r="X457" s="122"/>
      <c r="Y457" s="122"/>
      <c r="Z457" s="122"/>
      <c r="AA457" s="122"/>
      <c r="AB457" s="122"/>
      <c r="AC457" s="119"/>
      <c r="AD457" s="119"/>
      <c r="AE457" s="119"/>
      <c r="AF457" s="119"/>
    </row>
    <row r="458" spans="17:32" ht="15" customHeight="1" x14ac:dyDescent="0.25">
      <c r="Q458" s="113"/>
      <c r="R458" s="113"/>
      <c r="S458" s="115"/>
      <c r="T458" s="115"/>
      <c r="U458" s="122"/>
      <c r="V458" s="122"/>
      <c r="W458" s="122"/>
      <c r="X458" s="122"/>
      <c r="Y458" s="122"/>
      <c r="Z458" s="122"/>
      <c r="AA458" s="122"/>
      <c r="AB458" s="122"/>
      <c r="AC458" s="119"/>
      <c r="AD458" s="119"/>
      <c r="AE458" s="119"/>
      <c r="AF458" s="119"/>
    </row>
    <row r="459" spans="17:32" ht="15" customHeight="1" x14ac:dyDescent="0.25">
      <c r="Q459" s="113"/>
      <c r="R459" s="113"/>
      <c r="S459" s="115"/>
      <c r="T459" s="115"/>
      <c r="U459" s="122"/>
      <c r="V459" s="122"/>
      <c r="W459" s="122"/>
      <c r="X459" s="122"/>
      <c r="Y459" s="122"/>
      <c r="Z459" s="122"/>
      <c r="AA459" s="122"/>
      <c r="AB459" s="122"/>
      <c r="AC459" s="119"/>
      <c r="AD459" s="119"/>
      <c r="AE459" s="119"/>
      <c r="AF459" s="119"/>
    </row>
    <row r="460" spans="17:32" ht="15" customHeight="1" x14ac:dyDescent="0.25">
      <c r="Q460" s="113"/>
      <c r="R460" s="113"/>
      <c r="S460" s="115"/>
      <c r="T460" s="115"/>
      <c r="U460" s="122"/>
      <c r="V460" s="122"/>
      <c r="W460" s="122"/>
      <c r="X460" s="122"/>
      <c r="Y460" s="122"/>
      <c r="Z460" s="122"/>
      <c r="AA460" s="122"/>
      <c r="AB460" s="122"/>
      <c r="AC460" s="119"/>
      <c r="AD460" s="119"/>
      <c r="AE460" s="119"/>
      <c r="AF460" s="119"/>
    </row>
    <row r="461" spans="17:32" ht="15" customHeight="1" x14ac:dyDescent="0.25">
      <c r="Q461" s="113"/>
      <c r="R461" s="113"/>
      <c r="S461" s="115"/>
      <c r="T461" s="115"/>
      <c r="U461" s="122"/>
      <c r="V461" s="122"/>
      <c r="W461" s="122"/>
      <c r="X461" s="122"/>
      <c r="Y461" s="122"/>
      <c r="Z461" s="122"/>
      <c r="AA461" s="122"/>
      <c r="AB461" s="122"/>
      <c r="AC461" s="119"/>
      <c r="AD461" s="119"/>
      <c r="AE461" s="119"/>
      <c r="AF461" s="119"/>
    </row>
    <row r="462" spans="17:32" ht="15" customHeight="1" x14ac:dyDescent="0.25">
      <c r="Q462" s="113"/>
      <c r="R462" s="113"/>
      <c r="S462" s="115"/>
      <c r="T462" s="115"/>
      <c r="U462" s="122"/>
      <c r="V462" s="122"/>
      <c r="W462" s="122"/>
      <c r="X462" s="122"/>
      <c r="Y462" s="122"/>
      <c r="Z462" s="122"/>
      <c r="AA462" s="122"/>
      <c r="AB462" s="122"/>
      <c r="AC462" s="119"/>
      <c r="AD462" s="119"/>
      <c r="AE462" s="119"/>
      <c r="AF462" s="119"/>
    </row>
    <row r="463" spans="17:32" ht="15" customHeight="1" x14ac:dyDescent="0.25">
      <c r="Q463" s="113"/>
      <c r="R463" s="113"/>
      <c r="S463" s="115"/>
      <c r="T463" s="115"/>
      <c r="U463" s="122"/>
      <c r="V463" s="122"/>
      <c r="W463" s="122"/>
      <c r="X463" s="122"/>
      <c r="Y463" s="122"/>
      <c r="Z463" s="122"/>
      <c r="AA463" s="122"/>
      <c r="AB463" s="122"/>
      <c r="AC463" s="119"/>
      <c r="AD463" s="119"/>
      <c r="AE463" s="119"/>
      <c r="AF463" s="119"/>
    </row>
    <row r="464" spans="17:32" ht="15" customHeight="1" x14ac:dyDescent="0.25">
      <c r="Q464" s="113"/>
      <c r="R464" s="113"/>
      <c r="S464" s="115"/>
      <c r="T464" s="115"/>
      <c r="U464" s="122"/>
      <c r="V464" s="122"/>
      <c r="W464" s="122"/>
      <c r="X464" s="122"/>
      <c r="Y464" s="122"/>
      <c r="Z464" s="122"/>
      <c r="AA464" s="122"/>
      <c r="AB464" s="122"/>
      <c r="AC464" s="119"/>
      <c r="AD464" s="119"/>
      <c r="AE464" s="119"/>
      <c r="AF464" s="119"/>
    </row>
    <row r="465" spans="17:32" ht="15" customHeight="1" x14ac:dyDescent="0.25">
      <c r="Q465" s="113"/>
      <c r="R465" s="113"/>
      <c r="S465" s="115"/>
      <c r="T465" s="115"/>
      <c r="U465" s="122"/>
      <c r="V465" s="122"/>
      <c r="W465" s="122"/>
      <c r="X465" s="122"/>
      <c r="Y465" s="122"/>
      <c r="Z465" s="122"/>
      <c r="AA465" s="122"/>
      <c r="AB465" s="122"/>
      <c r="AC465" s="119"/>
      <c r="AD465" s="119"/>
      <c r="AE465" s="119"/>
      <c r="AF465" s="119"/>
    </row>
    <row r="466" spans="17:32" ht="15" customHeight="1" x14ac:dyDescent="0.25">
      <c r="Q466" s="113"/>
      <c r="R466" s="113"/>
      <c r="S466" s="115"/>
      <c r="T466" s="115"/>
      <c r="U466" s="122"/>
      <c r="V466" s="122"/>
      <c r="W466" s="122"/>
      <c r="X466" s="122"/>
      <c r="Y466" s="122"/>
      <c r="Z466" s="122"/>
      <c r="AA466" s="122"/>
      <c r="AB466" s="122"/>
      <c r="AC466" s="119"/>
      <c r="AD466" s="119"/>
      <c r="AE466" s="119"/>
      <c r="AF466" s="119"/>
    </row>
    <row r="467" spans="17:32" ht="15" customHeight="1" x14ac:dyDescent="0.25">
      <c r="Q467" s="113"/>
      <c r="R467" s="113"/>
      <c r="S467" s="115"/>
      <c r="T467" s="115"/>
      <c r="U467" s="122"/>
      <c r="V467" s="122"/>
      <c r="W467" s="122"/>
      <c r="X467" s="122"/>
      <c r="Y467" s="122"/>
      <c r="Z467" s="122"/>
      <c r="AA467" s="122"/>
      <c r="AB467" s="122"/>
      <c r="AC467" s="119"/>
      <c r="AD467" s="119"/>
      <c r="AE467" s="119"/>
      <c r="AF467" s="119"/>
    </row>
    <row r="468" spans="17:32" ht="15" customHeight="1" x14ac:dyDescent="0.25">
      <c r="Q468" s="113"/>
      <c r="R468" s="113"/>
      <c r="S468" s="115"/>
      <c r="T468" s="115"/>
      <c r="U468" s="122"/>
      <c r="V468" s="122"/>
      <c r="W468" s="122"/>
      <c r="X468" s="122"/>
      <c r="Y468" s="122"/>
      <c r="Z468" s="122"/>
      <c r="AA468" s="122"/>
      <c r="AB468" s="122"/>
      <c r="AC468" s="119"/>
      <c r="AD468" s="119"/>
      <c r="AE468" s="119"/>
      <c r="AF468" s="119"/>
    </row>
    <row r="469" spans="17:32" ht="15" customHeight="1" x14ac:dyDescent="0.25">
      <c r="Q469" s="113"/>
      <c r="R469" s="113"/>
      <c r="S469" s="115"/>
      <c r="T469" s="115"/>
      <c r="U469" s="122"/>
      <c r="V469" s="122"/>
      <c r="W469" s="122"/>
      <c r="X469" s="122"/>
      <c r="Y469" s="122"/>
      <c r="Z469" s="122"/>
      <c r="AA469" s="122"/>
      <c r="AB469" s="122"/>
      <c r="AC469" s="119"/>
      <c r="AD469" s="119"/>
      <c r="AE469" s="119"/>
      <c r="AF469" s="119"/>
    </row>
    <row r="470" spans="17:32" ht="15" customHeight="1" x14ac:dyDescent="0.25">
      <c r="Q470" s="113"/>
      <c r="R470" s="113"/>
      <c r="S470" s="115"/>
      <c r="T470" s="115"/>
      <c r="U470" s="122"/>
      <c r="V470" s="122"/>
      <c r="W470" s="122"/>
      <c r="X470" s="122"/>
      <c r="Y470" s="122"/>
      <c r="Z470" s="122"/>
      <c r="AA470" s="122"/>
      <c r="AB470" s="122"/>
      <c r="AC470" s="119"/>
      <c r="AD470" s="119"/>
      <c r="AE470" s="119"/>
      <c r="AF470" s="119"/>
    </row>
    <row r="471" spans="17:32" ht="15" customHeight="1" x14ac:dyDescent="0.25">
      <c r="Q471" s="113"/>
      <c r="R471" s="113"/>
      <c r="S471" s="115"/>
      <c r="T471" s="115"/>
      <c r="U471" s="122"/>
      <c r="V471" s="122"/>
      <c r="W471" s="122"/>
      <c r="X471" s="122"/>
      <c r="Y471" s="122"/>
      <c r="Z471" s="122"/>
      <c r="AA471" s="122"/>
      <c r="AB471" s="122"/>
      <c r="AC471" s="119"/>
      <c r="AD471" s="119"/>
      <c r="AE471" s="119"/>
      <c r="AF471" s="119"/>
    </row>
    <row r="472" spans="17:32" ht="15" customHeight="1" x14ac:dyDescent="0.25">
      <c r="Q472" s="113"/>
      <c r="R472" s="113"/>
      <c r="S472" s="115"/>
      <c r="T472" s="115"/>
      <c r="U472" s="122"/>
      <c r="V472" s="122"/>
      <c r="W472" s="122"/>
      <c r="X472" s="122"/>
      <c r="Y472" s="122"/>
      <c r="Z472" s="122"/>
      <c r="AA472" s="122"/>
      <c r="AB472" s="122"/>
      <c r="AC472" s="119"/>
      <c r="AD472" s="119"/>
      <c r="AE472" s="119"/>
      <c r="AF472" s="119"/>
    </row>
    <row r="473" spans="17:32" ht="15" customHeight="1" x14ac:dyDescent="0.25">
      <c r="Q473" s="113"/>
      <c r="R473" s="113"/>
      <c r="S473" s="115"/>
      <c r="T473" s="115"/>
      <c r="U473" s="122"/>
      <c r="V473" s="122"/>
      <c r="W473" s="122"/>
      <c r="X473" s="122"/>
      <c r="Y473" s="122"/>
      <c r="Z473" s="122"/>
      <c r="AA473" s="122"/>
      <c r="AB473" s="122"/>
      <c r="AC473" s="119"/>
      <c r="AD473" s="119"/>
      <c r="AE473" s="119"/>
      <c r="AF473" s="119"/>
    </row>
    <row r="474" spans="17:32" ht="15" customHeight="1" x14ac:dyDescent="0.25">
      <c r="Q474" s="113"/>
      <c r="R474" s="113"/>
      <c r="S474" s="115"/>
      <c r="T474" s="115"/>
      <c r="U474" s="122"/>
      <c r="V474" s="122"/>
      <c r="W474" s="122"/>
      <c r="X474" s="122"/>
      <c r="Y474" s="122"/>
      <c r="Z474" s="122"/>
      <c r="AA474" s="122"/>
      <c r="AB474" s="122"/>
      <c r="AC474" s="119"/>
      <c r="AD474" s="119"/>
      <c r="AE474" s="119"/>
      <c r="AF474" s="119"/>
    </row>
    <row r="475" spans="17:32" ht="15" customHeight="1" x14ac:dyDescent="0.25">
      <c r="Q475" s="113"/>
      <c r="R475" s="113"/>
      <c r="S475" s="115"/>
      <c r="T475" s="115"/>
      <c r="U475" s="122"/>
      <c r="V475" s="122"/>
      <c r="W475" s="122"/>
      <c r="X475" s="122"/>
      <c r="Y475" s="122"/>
      <c r="Z475" s="122"/>
      <c r="AA475" s="122"/>
      <c r="AB475" s="122"/>
      <c r="AC475" s="119"/>
      <c r="AD475" s="119"/>
      <c r="AE475" s="119"/>
      <c r="AF475" s="119"/>
    </row>
    <row r="476" spans="17:32" ht="15" customHeight="1" x14ac:dyDescent="0.25">
      <c r="Q476" s="113"/>
      <c r="R476" s="113"/>
      <c r="S476" s="115"/>
      <c r="T476" s="115"/>
      <c r="U476" s="122"/>
      <c r="V476" s="122"/>
      <c r="W476" s="122"/>
      <c r="X476" s="122"/>
      <c r="Y476" s="122"/>
      <c r="Z476" s="122"/>
      <c r="AA476" s="122"/>
      <c r="AB476" s="122"/>
      <c r="AC476" s="119"/>
      <c r="AD476" s="119"/>
      <c r="AE476" s="119"/>
      <c r="AF476" s="119"/>
    </row>
    <row r="477" spans="17:32" ht="15" customHeight="1" x14ac:dyDescent="0.25">
      <c r="Q477" s="113"/>
      <c r="R477" s="113"/>
      <c r="S477" s="115"/>
      <c r="T477" s="115"/>
      <c r="U477" s="122"/>
      <c r="V477" s="122"/>
      <c r="W477" s="122"/>
      <c r="X477" s="122"/>
      <c r="Y477" s="122"/>
      <c r="Z477" s="122"/>
      <c r="AA477" s="122"/>
      <c r="AB477" s="122"/>
      <c r="AC477" s="119"/>
      <c r="AD477" s="119"/>
      <c r="AE477" s="119"/>
      <c r="AF477" s="119"/>
    </row>
    <row r="478" spans="17:32" ht="15" customHeight="1" x14ac:dyDescent="0.25">
      <c r="Q478" s="113"/>
      <c r="R478" s="113"/>
      <c r="S478" s="115"/>
      <c r="T478" s="115"/>
      <c r="U478" s="122"/>
      <c r="V478" s="122"/>
      <c r="W478" s="122"/>
      <c r="X478" s="122"/>
      <c r="Y478" s="122"/>
      <c r="Z478" s="122"/>
      <c r="AA478" s="122"/>
      <c r="AB478" s="122"/>
      <c r="AC478" s="119"/>
      <c r="AD478" s="119"/>
      <c r="AE478" s="119"/>
      <c r="AF478" s="119"/>
    </row>
    <row r="479" spans="17:32" ht="15" customHeight="1" x14ac:dyDescent="0.25">
      <c r="Q479" s="113"/>
      <c r="R479" s="113"/>
      <c r="S479" s="115"/>
      <c r="T479" s="115"/>
      <c r="U479" s="122"/>
      <c r="V479" s="122"/>
      <c r="W479" s="122"/>
      <c r="X479" s="122"/>
      <c r="Y479" s="122"/>
      <c r="Z479" s="122"/>
      <c r="AA479" s="122"/>
      <c r="AB479" s="122"/>
      <c r="AC479" s="119"/>
      <c r="AD479" s="119"/>
      <c r="AE479" s="119"/>
      <c r="AF479" s="119"/>
    </row>
    <row r="480" spans="17:32" ht="15" customHeight="1" x14ac:dyDescent="0.25">
      <c r="Q480" s="113"/>
      <c r="R480" s="113"/>
      <c r="S480" s="115"/>
      <c r="T480" s="115"/>
      <c r="U480" s="122"/>
      <c r="V480" s="122"/>
      <c r="W480" s="122"/>
      <c r="X480" s="122"/>
      <c r="Y480" s="122"/>
      <c r="Z480" s="122"/>
      <c r="AA480" s="122"/>
      <c r="AB480" s="122"/>
      <c r="AC480" s="119"/>
      <c r="AD480" s="119"/>
      <c r="AE480" s="119"/>
      <c r="AF480" s="119"/>
    </row>
    <row r="481" spans="17:32" ht="15" customHeight="1" x14ac:dyDescent="0.25">
      <c r="Q481" s="113"/>
      <c r="R481" s="113"/>
      <c r="S481" s="115"/>
      <c r="T481" s="115"/>
      <c r="U481" s="122"/>
      <c r="V481" s="122"/>
      <c r="W481" s="122"/>
      <c r="X481" s="122"/>
      <c r="Y481" s="122"/>
      <c r="Z481" s="122"/>
      <c r="AA481" s="122"/>
      <c r="AB481" s="122"/>
      <c r="AC481" s="119"/>
      <c r="AD481" s="119"/>
      <c r="AE481" s="119"/>
      <c r="AF481" s="119"/>
    </row>
    <row r="482" spans="17:32" ht="15" customHeight="1" x14ac:dyDescent="0.25">
      <c r="Q482" s="113"/>
      <c r="R482" s="113"/>
      <c r="S482" s="115"/>
      <c r="T482" s="115"/>
      <c r="U482" s="122"/>
      <c r="V482" s="122"/>
      <c r="W482" s="122"/>
      <c r="X482" s="122"/>
      <c r="Y482" s="122"/>
      <c r="Z482" s="122"/>
      <c r="AA482" s="122"/>
      <c r="AB482" s="122"/>
      <c r="AC482" s="119"/>
      <c r="AD482" s="119"/>
      <c r="AE482" s="119"/>
      <c r="AF482" s="119"/>
    </row>
    <row r="483" spans="17:32" ht="15" customHeight="1" x14ac:dyDescent="0.25">
      <c r="Q483" s="113"/>
      <c r="R483" s="113"/>
      <c r="S483" s="115"/>
      <c r="T483" s="115"/>
      <c r="U483" s="122"/>
      <c r="V483" s="122"/>
      <c r="W483" s="122"/>
      <c r="X483" s="122"/>
      <c r="Y483" s="122"/>
      <c r="Z483" s="122"/>
      <c r="AA483" s="122"/>
      <c r="AB483" s="122"/>
      <c r="AC483" s="119"/>
      <c r="AD483" s="119"/>
      <c r="AE483" s="119"/>
      <c r="AF483" s="119"/>
    </row>
    <row r="484" spans="17:32" ht="15" customHeight="1" x14ac:dyDescent="0.25">
      <c r="Q484" s="113"/>
      <c r="R484" s="113"/>
      <c r="S484" s="115"/>
      <c r="T484" s="115"/>
      <c r="U484" s="122"/>
      <c r="V484" s="122"/>
      <c r="W484" s="122"/>
      <c r="X484" s="122"/>
      <c r="Y484" s="122"/>
      <c r="Z484" s="122"/>
      <c r="AA484" s="122"/>
      <c r="AB484" s="122"/>
      <c r="AC484" s="119"/>
      <c r="AD484" s="119"/>
      <c r="AE484" s="119"/>
      <c r="AF484" s="119"/>
    </row>
    <row r="485" spans="17:32" ht="15" customHeight="1" x14ac:dyDescent="0.25">
      <c r="Q485" s="113"/>
      <c r="R485" s="113"/>
      <c r="S485" s="115"/>
      <c r="T485" s="115"/>
      <c r="U485" s="122"/>
      <c r="V485" s="122"/>
      <c r="W485" s="122"/>
      <c r="X485" s="122"/>
      <c r="Y485" s="122"/>
      <c r="Z485" s="122"/>
      <c r="AA485" s="122"/>
      <c r="AB485" s="122"/>
      <c r="AC485" s="119"/>
      <c r="AD485" s="119"/>
      <c r="AE485" s="119"/>
      <c r="AF485" s="119"/>
    </row>
    <row r="486" spans="17:32" ht="15" customHeight="1" x14ac:dyDescent="0.25">
      <c r="Q486" s="113"/>
      <c r="R486" s="113"/>
      <c r="S486" s="115"/>
      <c r="T486" s="115"/>
      <c r="U486" s="122"/>
      <c r="V486" s="122"/>
      <c r="W486" s="122"/>
      <c r="X486" s="122"/>
      <c r="Y486" s="122"/>
      <c r="Z486" s="122"/>
      <c r="AA486" s="122"/>
      <c r="AB486" s="122"/>
      <c r="AC486" s="119"/>
      <c r="AD486" s="119"/>
      <c r="AE486" s="119"/>
      <c r="AF486" s="119"/>
    </row>
    <row r="487" spans="17:32" ht="15" customHeight="1" x14ac:dyDescent="0.25">
      <c r="Q487" s="113"/>
      <c r="R487" s="113"/>
      <c r="S487" s="115"/>
      <c r="T487" s="115"/>
      <c r="U487" s="122"/>
      <c r="V487" s="122"/>
      <c r="W487" s="122"/>
      <c r="X487" s="122"/>
      <c r="Y487" s="122"/>
      <c r="Z487" s="122"/>
      <c r="AA487" s="122"/>
      <c r="AB487" s="122"/>
      <c r="AC487" s="119"/>
      <c r="AD487" s="119"/>
      <c r="AE487" s="119"/>
      <c r="AF487" s="119"/>
    </row>
    <row r="488" spans="17:32" ht="15" customHeight="1" x14ac:dyDescent="0.25">
      <c r="Q488" s="113"/>
      <c r="R488" s="113"/>
      <c r="S488" s="115"/>
      <c r="T488" s="115"/>
      <c r="U488" s="122"/>
      <c r="V488" s="122"/>
      <c r="W488" s="122"/>
      <c r="X488" s="122"/>
      <c r="Y488" s="122"/>
      <c r="Z488" s="122"/>
      <c r="AA488" s="122"/>
      <c r="AB488" s="122"/>
      <c r="AC488" s="119"/>
      <c r="AD488" s="119"/>
      <c r="AE488" s="119"/>
      <c r="AF488" s="119"/>
    </row>
    <row r="489" spans="17:32" ht="15" customHeight="1" x14ac:dyDescent="0.25">
      <c r="Q489" s="113"/>
      <c r="R489" s="113"/>
      <c r="S489" s="115"/>
      <c r="T489" s="115"/>
      <c r="U489" s="122"/>
      <c r="V489" s="122"/>
      <c r="W489" s="122"/>
      <c r="X489" s="122"/>
      <c r="Y489" s="122"/>
      <c r="Z489" s="122"/>
      <c r="AA489" s="122"/>
      <c r="AB489" s="122"/>
      <c r="AC489" s="119"/>
      <c r="AD489" s="119"/>
      <c r="AE489" s="119"/>
      <c r="AF489" s="119"/>
    </row>
    <row r="490" spans="17:32" ht="15" customHeight="1" x14ac:dyDescent="0.25">
      <c r="Q490" s="113"/>
      <c r="R490" s="113"/>
      <c r="S490" s="115"/>
      <c r="T490" s="115"/>
      <c r="U490" s="122"/>
      <c r="V490" s="122"/>
      <c r="W490" s="122"/>
      <c r="X490" s="122"/>
      <c r="Y490" s="122"/>
      <c r="Z490" s="122"/>
      <c r="AA490" s="122"/>
      <c r="AB490" s="122"/>
      <c r="AC490" s="119"/>
      <c r="AD490" s="119"/>
      <c r="AE490" s="119"/>
      <c r="AF490" s="119"/>
    </row>
    <row r="491" spans="17:32" ht="15" customHeight="1" x14ac:dyDescent="0.25">
      <c r="Q491" s="113"/>
      <c r="R491" s="113"/>
      <c r="S491" s="115"/>
      <c r="T491" s="115"/>
      <c r="U491" s="122"/>
      <c r="V491" s="122"/>
      <c r="W491" s="122"/>
      <c r="X491" s="122"/>
      <c r="Y491" s="122"/>
      <c r="Z491" s="122"/>
      <c r="AA491" s="122"/>
      <c r="AB491" s="122"/>
      <c r="AC491" s="119"/>
      <c r="AD491" s="119"/>
      <c r="AE491" s="119"/>
      <c r="AF491" s="119"/>
    </row>
    <row r="492" spans="17:32" ht="15" customHeight="1" x14ac:dyDescent="0.25">
      <c r="Q492" s="113"/>
      <c r="R492" s="113"/>
      <c r="S492" s="115"/>
      <c r="T492" s="115"/>
      <c r="U492" s="122"/>
      <c r="V492" s="122"/>
      <c r="W492" s="122"/>
      <c r="X492" s="122"/>
      <c r="Y492" s="122"/>
      <c r="Z492" s="122"/>
      <c r="AA492" s="122"/>
      <c r="AB492" s="122"/>
      <c r="AC492" s="119"/>
      <c r="AD492" s="119"/>
      <c r="AE492" s="119"/>
      <c r="AF492" s="119"/>
    </row>
    <row r="493" spans="17:32" ht="15" customHeight="1" x14ac:dyDescent="0.25">
      <c r="Q493" s="113"/>
      <c r="R493" s="113"/>
      <c r="S493" s="115"/>
      <c r="T493" s="115"/>
      <c r="U493" s="122"/>
      <c r="V493" s="122"/>
      <c r="W493" s="122"/>
      <c r="X493" s="122"/>
      <c r="Y493" s="122"/>
      <c r="Z493" s="122"/>
      <c r="AA493" s="122"/>
      <c r="AB493" s="122"/>
      <c r="AC493" s="119"/>
      <c r="AD493" s="119"/>
      <c r="AE493" s="119"/>
      <c r="AF493" s="119"/>
    </row>
    <row r="494" spans="17:32" ht="15" customHeight="1" x14ac:dyDescent="0.25">
      <c r="Q494" s="113"/>
      <c r="R494" s="113"/>
      <c r="S494" s="115"/>
      <c r="T494" s="115"/>
      <c r="U494" s="122"/>
      <c r="V494" s="122"/>
      <c r="W494" s="122"/>
      <c r="X494" s="122"/>
      <c r="Y494" s="122"/>
      <c r="Z494" s="122"/>
      <c r="AA494" s="122"/>
      <c r="AB494" s="122"/>
      <c r="AC494" s="119"/>
      <c r="AD494" s="119"/>
      <c r="AE494" s="119"/>
      <c r="AF494" s="119"/>
    </row>
    <row r="495" spans="17:32" ht="15" customHeight="1" x14ac:dyDescent="0.25">
      <c r="Q495" s="113"/>
      <c r="R495" s="113"/>
      <c r="S495" s="115"/>
      <c r="T495" s="115"/>
      <c r="U495" s="122"/>
      <c r="V495" s="122"/>
      <c r="W495" s="122"/>
      <c r="X495" s="122"/>
      <c r="Y495" s="122"/>
      <c r="Z495" s="122"/>
      <c r="AA495" s="122"/>
      <c r="AB495" s="122"/>
      <c r="AC495" s="119"/>
      <c r="AD495" s="119"/>
      <c r="AE495" s="119"/>
      <c r="AF495" s="119"/>
    </row>
    <row r="496" spans="17:32" ht="15" customHeight="1" x14ac:dyDescent="0.25">
      <c r="Q496" s="113"/>
      <c r="R496" s="113"/>
      <c r="S496" s="115"/>
      <c r="T496" s="115"/>
      <c r="U496" s="122"/>
      <c r="V496" s="122"/>
      <c r="W496" s="122"/>
      <c r="X496" s="122"/>
      <c r="Y496" s="122"/>
      <c r="Z496" s="122"/>
      <c r="AA496" s="122"/>
      <c r="AB496" s="122"/>
      <c r="AC496" s="119"/>
      <c r="AD496" s="119"/>
      <c r="AE496" s="119"/>
      <c r="AF496" s="119"/>
    </row>
    <row r="497" spans="17:32" ht="15" customHeight="1" x14ac:dyDescent="0.25">
      <c r="Q497" s="113"/>
      <c r="R497" s="113"/>
      <c r="S497" s="115"/>
      <c r="T497" s="115"/>
      <c r="U497" s="122"/>
      <c r="V497" s="122"/>
      <c r="W497" s="122"/>
      <c r="X497" s="122"/>
      <c r="Y497" s="122"/>
      <c r="Z497" s="122"/>
      <c r="AA497" s="122"/>
      <c r="AB497" s="122"/>
      <c r="AC497" s="119"/>
      <c r="AD497" s="119"/>
      <c r="AE497" s="119"/>
      <c r="AF497" s="119"/>
    </row>
    <row r="498" spans="17:32" ht="15" customHeight="1" x14ac:dyDescent="0.25">
      <c r="Q498" s="113"/>
      <c r="R498" s="113"/>
      <c r="S498" s="115"/>
      <c r="T498" s="115"/>
      <c r="U498" s="122"/>
      <c r="V498" s="122"/>
      <c r="W498" s="122"/>
      <c r="X498" s="122"/>
      <c r="Y498" s="122"/>
      <c r="Z498" s="122"/>
      <c r="AA498" s="122"/>
      <c r="AB498" s="122"/>
      <c r="AC498" s="119"/>
      <c r="AD498" s="119"/>
      <c r="AE498" s="119"/>
      <c r="AF498" s="119"/>
    </row>
    <row r="499" spans="17:32" ht="15" customHeight="1" x14ac:dyDescent="0.25">
      <c r="Q499" s="113"/>
      <c r="R499" s="113"/>
      <c r="S499" s="115"/>
      <c r="T499" s="115"/>
      <c r="U499" s="122"/>
      <c r="V499" s="122"/>
      <c r="W499" s="122"/>
      <c r="X499" s="122"/>
      <c r="Y499" s="122"/>
      <c r="Z499" s="122"/>
      <c r="AA499" s="122"/>
      <c r="AB499" s="122"/>
      <c r="AC499" s="119"/>
      <c r="AD499" s="119"/>
      <c r="AE499" s="119"/>
      <c r="AF499" s="119"/>
    </row>
    <row r="500" spans="17:32" ht="15" customHeight="1" x14ac:dyDescent="0.25">
      <c r="Q500" s="113"/>
      <c r="R500" s="113"/>
      <c r="S500" s="115"/>
      <c r="T500" s="115"/>
      <c r="U500" s="122"/>
      <c r="V500" s="122"/>
      <c r="W500" s="122"/>
      <c r="X500" s="122"/>
      <c r="Y500" s="122"/>
      <c r="Z500" s="122"/>
      <c r="AA500" s="122"/>
      <c r="AB500" s="122"/>
      <c r="AC500" s="119"/>
      <c r="AD500" s="119"/>
      <c r="AE500" s="119"/>
      <c r="AF500" s="119"/>
    </row>
    <row r="501" spans="17:32" ht="15" customHeight="1" x14ac:dyDescent="0.25">
      <c r="Q501" s="113"/>
      <c r="R501" s="113"/>
      <c r="S501" s="115"/>
      <c r="T501" s="115"/>
      <c r="U501" s="122"/>
      <c r="V501" s="122"/>
      <c r="W501" s="122"/>
      <c r="X501" s="122"/>
      <c r="Y501" s="122"/>
      <c r="Z501" s="122"/>
      <c r="AA501" s="122"/>
      <c r="AB501" s="122"/>
      <c r="AC501" s="119"/>
      <c r="AD501" s="119"/>
      <c r="AE501" s="119"/>
      <c r="AF501" s="119"/>
    </row>
    <row r="502" spans="17:32" ht="15" customHeight="1" x14ac:dyDescent="0.25">
      <c r="Q502" s="113"/>
      <c r="R502" s="113"/>
      <c r="S502" s="115"/>
      <c r="T502" s="115"/>
      <c r="U502" s="122"/>
      <c r="V502" s="122"/>
      <c r="W502" s="122"/>
      <c r="X502" s="122"/>
      <c r="Y502" s="122"/>
      <c r="Z502" s="122"/>
      <c r="AA502" s="122"/>
      <c r="AB502" s="122"/>
      <c r="AC502" s="119"/>
      <c r="AD502" s="119"/>
      <c r="AE502" s="119"/>
      <c r="AF502" s="119"/>
    </row>
    <row r="503" spans="17:32" ht="15" customHeight="1" x14ac:dyDescent="0.25">
      <c r="Q503" s="113"/>
      <c r="R503" s="113"/>
      <c r="S503" s="115"/>
      <c r="T503" s="115"/>
      <c r="U503" s="122"/>
      <c r="V503" s="122"/>
      <c r="W503" s="122"/>
      <c r="X503" s="122"/>
      <c r="Y503" s="122"/>
      <c r="Z503" s="122"/>
      <c r="AA503" s="122"/>
      <c r="AB503" s="122"/>
      <c r="AC503" s="119"/>
      <c r="AD503" s="119"/>
      <c r="AE503" s="119"/>
      <c r="AF503" s="119"/>
    </row>
    <row r="504" spans="17:32" ht="15" customHeight="1" x14ac:dyDescent="0.25">
      <c r="Q504" s="113"/>
      <c r="R504" s="113"/>
      <c r="S504" s="115"/>
      <c r="T504" s="115"/>
      <c r="U504" s="122"/>
      <c r="V504" s="122"/>
      <c r="W504" s="122"/>
      <c r="X504" s="122"/>
      <c r="Y504" s="122"/>
      <c r="Z504" s="122"/>
      <c r="AA504" s="122"/>
      <c r="AB504" s="122"/>
      <c r="AC504" s="119"/>
      <c r="AD504" s="119"/>
      <c r="AE504" s="119"/>
      <c r="AF504" s="119"/>
    </row>
    <row r="505" spans="17:32" ht="15" customHeight="1" x14ac:dyDescent="0.25">
      <c r="Q505" s="113"/>
      <c r="R505" s="113"/>
      <c r="S505" s="115"/>
      <c r="T505" s="115"/>
      <c r="U505" s="122"/>
      <c r="V505" s="122"/>
      <c r="W505" s="122"/>
      <c r="X505" s="122"/>
      <c r="Y505" s="122"/>
      <c r="Z505" s="122"/>
      <c r="AA505" s="122"/>
      <c r="AB505" s="122"/>
      <c r="AC505" s="119"/>
      <c r="AD505" s="119"/>
      <c r="AE505" s="119"/>
      <c r="AF505" s="119"/>
    </row>
    <row r="506" spans="17:32" ht="15" customHeight="1" x14ac:dyDescent="0.25">
      <c r="Q506" s="113"/>
      <c r="R506" s="113"/>
      <c r="S506" s="115"/>
      <c r="T506" s="115"/>
      <c r="U506" s="122"/>
      <c r="V506" s="122"/>
      <c r="W506" s="122"/>
      <c r="X506" s="122"/>
      <c r="Y506" s="122"/>
      <c r="Z506" s="122"/>
      <c r="AA506" s="122"/>
      <c r="AB506" s="122"/>
      <c r="AC506" s="119"/>
      <c r="AD506" s="119"/>
      <c r="AE506" s="119"/>
      <c r="AF506" s="119"/>
    </row>
    <row r="507" spans="17:32" ht="15" customHeight="1" x14ac:dyDescent="0.25">
      <c r="Q507" s="113"/>
      <c r="R507" s="113"/>
      <c r="S507" s="115"/>
      <c r="T507" s="115"/>
      <c r="U507" s="122"/>
      <c r="V507" s="122"/>
      <c r="W507" s="122"/>
      <c r="X507" s="122"/>
      <c r="Y507" s="122"/>
      <c r="Z507" s="122"/>
      <c r="AA507" s="122"/>
      <c r="AB507" s="122"/>
      <c r="AC507" s="119"/>
      <c r="AD507" s="119"/>
      <c r="AE507" s="119"/>
      <c r="AF507" s="119"/>
    </row>
    <row r="508" spans="17:32" ht="15" customHeight="1" x14ac:dyDescent="0.25">
      <c r="Q508" s="113"/>
      <c r="R508" s="113"/>
      <c r="S508" s="115"/>
      <c r="T508" s="115"/>
      <c r="U508" s="122"/>
      <c r="V508" s="122"/>
      <c r="W508" s="122"/>
      <c r="X508" s="122"/>
      <c r="Y508" s="122"/>
      <c r="Z508" s="122"/>
      <c r="AA508" s="122"/>
      <c r="AB508" s="122"/>
      <c r="AC508" s="119"/>
      <c r="AD508" s="119"/>
      <c r="AE508" s="119"/>
      <c r="AF508" s="119"/>
    </row>
    <row r="509" spans="17:32" ht="15" customHeight="1" x14ac:dyDescent="0.25">
      <c r="Q509" s="113"/>
      <c r="R509" s="113"/>
      <c r="S509" s="115"/>
      <c r="T509" s="115"/>
      <c r="U509" s="122"/>
      <c r="V509" s="122"/>
      <c r="W509" s="122"/>
      <c r="X509" s="122"/>
      <c r="Y509" s="122"/>
      <c r="Z509" s="122"/>
      <c r="AA509" s="122"/>
      <c r="AB509" s="122"/>
      <c r="AC509" s="119"/>
      <c r="AD509" s="119"/>
      <c r="AE509" s="119"/>
      <c r="AF509" s="119"/>
    </row>
    <row r="510" spans="17:32" ht="15" customHeight="1" x14ac:dyDescent="0.25">
      <c r="Q510" s="113"/>
      <c r="R510" s="113"/>
      <c r="S510" s="115"/>
      <c r="T510" s="115"/>
      <c r="U510" s="122"/>
      <c r="V510" s="122"/>
      <c r="W510" s="122"/>
      <c r="X510" s="122"/>
      <c r="Y510" s="122"/>
      <c r="Z510" s="122"/>
      <c r="AA510" s="122"/>
      <c r="AB510" s="122"/>
      <c r="AC510" s="119"/>
      <c r="AD510" s="119"/>
      <c r="AE510" s="119"/>
      <c r="AF510" s="119"/>
    </row>
    <row r="511" spans="17:32" ht="15" customHeight="1" x14ac:dyDescent="0.25">
      <c r="Q511" s="113"/>
      <c r="R511" s="113"/>
      <c r="S511" s="115"/>
      <c r="T511" s="115"/>
      <c r="U511" s="122"/>
      <c r="V511" s="122"/>
      <c r="W511" s="122"/>
      <c r="X511" s="122"/>
      <c r="Y511" s="122"/>
      <c r="Z511" s="122"/>
      <c r="AA511" s="122"/>
      <c r="AB511" s="122"/>
      <c r="AC511" s="119"/>
      <c r="AD511" s="119"/>
      <c r="AE511" s="119"/>
      <c r="AF511" s="119"/>
    </row>
    <row r="512" spans="17:32" ht="15" customHeight="1" x14ac:dyDescent="0.25">
      <c r="Q512" s="113"/>
      <c r="R512" s="113"/>
      <c r="S512" s="115"/>
      <c r="T512" s="115"/>
      <c r="U512" s="122"/>
      <c r="V512" s="122"/>
      <c r="W512" s="122"/>
      <c r="X512" s="122"/>
      <c r="Y512" s="122"/>
      <c r="Z512" s="122"/>
      <c r="AA512" s="122"/>
      <c r="AB512" s="122"/>
      <c r="AC512" s="119"/>
      <c r="AD512" s="119"/>
      <c r="AE512" s="119"/>
      <c r="AF512" s="119"/>
    </row>
    <row r="513" spans="17:32" ht="15" customHeight="1" x14ac:dyDescent="0.25">
      <c r="Q513" s="113"/>
      <c r="R513" s="113"/>
      <c r="S513" s="115"/>
      <c r="T513" s="115"/>
      <c r="U513" s="122"/>
      <c r="V513" s="122"/>
      <c r="W513" s="122"/>
      <c r="X513" s="122"/>
      <c r="Y513" s="122"/>
      <c r="Z513" s="122"/>
      <c r="AA513" s="122"/>
      <c r="AB513" s="122"/>
      <c r="AC513" s="119"/>
      <c r="AD513" s="119"/>
      <c r="AE513" s="119"/>
      <c r="AF513" s="119"/>
    </row>
    <row r="514" spans="17:32" ht="15" customHeight="1" x14ac:dyDescent="0.25">
      <c r="Q514" s="113"/>
      <c r="R514" s="113"/>
      <c r="S514" s="115"/>
      <c r="T514" s="115"/>
      <c r="U514" s="122"/>
      <c r="V514" s="122"/>
      <c r="W514" s="122"/>
      <c r="X514" s="122"/>
      <c r="Y514" s="122"/>
      <c r="Z514" s="122"/>
      <c r="AA514" s="122"/>
      <c r="AB514" s="122"/>
      <c r="AC514" s="119"/>
      <c r="AD514" s="119"/>
      <c r="AE514" s="119"/>
      <c r="AF514" s="119"/>
    </row>
    <row r="515" spans="17:32" ht="15" customHeight="1" x14ac:dyDescent="0.25">
      <c r="Q515" s="113"/>
      <c r="R515" s="113"/>
      <c r="S515" s="115"/>
      <c r="T515" s="115"/>
      <c r="U515" s="122"/>
      <c r="V515" s="122"/>
      <c r="W515" s="122"/>
      <c r="X515" s="122"/>
      <c r="Y515" s="122"/>
      <c r="Z515" s="122"/>
      <c r="AA515" s="122"/>
      <c r="AB515" s="122"/>
      <c r="AC515" s="119"/>
      <c r="AD515" s="119"/>
      <c r="AE515" s="119"/>
      <c r="AF515" s="119"/>
    </row>
    <row r="516" spans="17:32" ht="15" customHeight="1" x14ac:dyDescent="0.25">
      <c r="Q516" s="113"/>
      <c r="R516" s="113"/>
      <c r="S516" s="115"/>
      <c r="T516" s="115"/>
      <c r="U516" s="122"/>
      <c r="V516" s="122"/>
      <c r="W516" s="122"/>
      <c r="X516" s="122"/>
      <c r="Y516" s="122"/>
      <c r="Z516" s="122"/>
      <c r="AA516" s="122"/>
      <c r="AB516" s="122"/>
      <c r="AC516" s="119"/>
      <c r="AD516" s="119"/>
      <c r="AE516" s="119"/>
      <c r="AF516" s="119"/>
    </row>
    <row r="517" spans="17:32" ht="15" customHeight="1" x14ac:dyDescent="0.25">
      <c r="Q517" s="113"/>
      <c r="R517" s="113"/>
      <c r="S517" s="115"/>
      <c r="T517" s="115"/>
      <c r="U517" s="122"/>
      <c r="V517" s="122"/>
      <c r="W517" s="122"/>
      <c r="X517" s="122"/>
      <c r="Y517" s="122"/>
      <c r="Z517" s="122"/>
      <c r="AA517" s="122"/>
      <c r="AB517" s="122"/>
      <c r="AC517" s="119"/>
      <c r="AD517" s="119"/>
      <c r="AE517" s="119"/>
      <c r="AF517" s="119"/>
    </row>
    <row r="518" spans="17:32" ht="15" customHeight="1" x14ac:dyDescent="0.25">
      <c r="Q518" s="113"/>
      <c r="R518" s="113"/>
      <c r="S518" s="115"/>
      <c r="T518" s="115"/>
      <c r="U518" s="122"/>
      <c r="V518" s="122"/>
      <c r="W518" s="122"/>
      <c r="X518" s="122"/>
      <c r="Y518" s="122"/>
      <c r="Z518" s="122"/>
      <c r="AA518" s="122"/>
      <c r="AB518" s="122"/>
      <c r="AC518" s="119"/>
      <c r="AD518" s="119"/>
      <c r="AE518" s="119"/>
      <c r="AF518" s="119"/>
    </row>
    <row r="519" spans="17:32" ht="15" customHeight="1" x14ac:dyDescent="0.25">
      <c r="Q519" s="113"/>
      <c r="R519" s="113"/>
      <c r="S519" s="115"/>
      <c r="T519" s="115"/>
      <c r="U519" s="122"/>
      <c r="V519" s="122"/>
      <c r="W519" s="122"/>
      <c r="X519" s="122"/>
      <c r="Y519" s="122"/>
      <c r="Z519" s="122"/>
      <c r="AA519" s="122"/>
      <c r="AB519" s="122"/>
      <c r="AC519" s="119"/>
      <c r="AD519" s="119"/>
      <c r="AE519" s="119"/>
      <c r="AF519" s="119"/>
    </row>
    <row r="520" spans="17:32" ht="15" customHeight="1" x14ac:dyDescent="0.25">
      <c r="Q520" s="113"/>
      <c r="R520" s="113"/>
      <c r="S520" s="115"/>
      <c r="T520" s="115"/>
      <c r="U520" s="122"/>
      <c r="V520" s="122"/>
      <c r="W520" s="122"/>
      <c r="X520" s="122"/>
      <c r="Y520" s="122"/>
      <c r="Z520" s="122"/>
      <c r="AA520" s="122"/>
      <c r="AB520" s="122"/>
      <c r="AC520" s="119"/>
      <c r="AD520" s="119"/>
      <c r="AE520" s="119"/>
      <c r="AF520" s="119"/>
    </row>
    <row r="521" spans="17:32" ht="15" customHeight="1" x14ac:dyDescent="0.25">
      <c r="Q521" s="113"/>
      <c r="R521" s="113"/>
      <c r="S521" s="115"/>
      <c r="T521" s="115"/>
      <c r="U521" s="122"/>
      <c r="V521" s="122"/>
      <c r="W521" s="122"/>
      <c r="X521" s="122"/>
      <c r="Y521" s="122"/>
      <c r="Z521" s="122"/>
      <c r="AA521" s="122"/>
      <c r="AB521" s="122"/>
      <c r="AC521" s="119"/>
      <c r="AD521" s="119"/>
      <c r="AE521" s="119"/>
      <c r="AF521" s="119"/>
    </row>
    <row r="522" spans="17:32" ht="15" customHeight="1" x14ac:dyDescent="0.25">
      <c r="Q522" s="113"/>
      <c r="R522" s="113"/>
      <c r="S522" s="115"/>
      <c r="T522" s="115"/>
      <c r="U522" s="122"/>
      <c r="V522" s="122"/>
      <c r="W522" s="122"/>
      <c r="X522" s="122"/>
      <c r="Y522" s="122"/>
      <c r="Z522" s="122"/>
      <c r="AA522" s="122"/>
      <c r="AB522" s="122"/>
      <c r="AC522" s="119"/>
      <c r="AD522" s="119"/>
      <c r="AE522" s="119"/>
      <c r="AF522" s="119"/>
    </row>
    <row r="523" spans="17:32" ht="15" customHeight="1" x14ac:dyDescent="0.25">
      <c r="Q523" s="113"/>
      <c r="R523" s="113"/>
      <c r="S523" s="115"/>
      <c r="T523" s="115"/>
      <c r="U523" s="122"/>
      <c r="V523" s="122"/>
      <c r="W523" s="122"/>
      <c r="X523" s="122"/>
      <c r="Y523" s="122"/>
      <c r="Z523" s="122"/>
      <c r="AA523" s="122"/>
      <c r="AB523" s="122"/>
      <c r="AC523" s="119"/>
      <c r="AD523" s="119"/>
      <c r="AE523" s="119"/>
      <c r="AF523" s="119"/>
    </row>
    <row r="524" spans="17:32" ht="15" customHeight="1" x14ac:dyDescent="0.25">
      <c r="Q524" s="113"/>
      <c r="R524" s="113"/>
      <c r="S524" s="115"/>
      <c r="T524" s="115"/>
      <c r="U524" s="122"/>
      <c r="V524" s="122"/>
      <c r="W524" s="122"/>
      <c r="X524" s="122"/>
      <c r="Y524" s="122"/>
      <c r="Z524" s="122"/>
      <c r="AA524" s="122"/>
      <c r="AB524" s="122"/>
      <c r="AC524" s="119"/>
      <c r="AD524" s="119"/>
      <c r="AE524" s="119"/>
      <c r="AF524" s="119"/>
    </row>
    <row r="525" spans="17:32" ht="15" customHeight="1" x14ac:dyDescent="0.25">
      <c r="Q525" s="113"/>
      <c r="R525" s="113"/>
      <c r="S525" s="115"/>
      <c r="T525" s="115"/>
      <c r="U525" s="122"/>
      <c r="V525" s="122"/>
      <c r="W525" s="122"/>
      <c r="X525" s="122"/>
      <c r="Y525" s="122"/>
      <c r="Z525" s="122"/>
      <c r="AA525" s="122"/>
      <c r="AB525" s="122"/>
      <c r="AC525" s="119"/>
      <c r="AD525" s="119"/>
      <c r="AE525" s="119"/>
      <c r="AF525" s="119"/>
    </row>
    <row r="526" spans="17:32" ht="15" customHeight="1" x14ac:dyDescent="0.25">
      <c r="Q526" s="113"/>
      <c r="R526" s="113"/>
      <c r="S526" s="115"/>
      <c r="T526" s="115"/>
      <c r="U526" s="122"/>
      <c r="V526" s="122"/>
      <c r="W526" s="122"/>
      <c r="X526" s="122"/>
      <c r="Y526" s="122"/>
      <c r="Z526" s="122"/>
      <c r="AA526" s="122"/>
      <c r="AB526" s="122"/>
      <c r="AC526" s="119"/>
      <c r="AD526" s="119"/>
      <c r="AE526" s="119"/>
      <c r="AF526" s="119"/>
    </row>
    <row r="527" spans="17:32" ht="15" customHeight="1" x14ac:dyDescent="0.25">
      <c r="Q527" s="113"/>
      <c r="R527" s="113"/>
      <c r="S527" s="115"/>
      <c r="T527" s="115"/>
      <c r="U527" s="122"/>
      <c r="V527" s="122"/>
      <c r="W527" s="122"/>
      <c r="X527" s="122"/>
      <c r="Y527" s="122"/>
      <c r="Z527" s="122"/>
      <c r="AA527" s="122"/>
      <c r="AB527" s="122"/>
      <c r="AC527" s="119"/>
      <c r="AD527" s="119"/>
      <c r="AE527" s="119"/>
      <c r="AF527" s="119"/>
    </row>
    <row r="528" spans="17:32" ht="15" customHeight="1" x14ac:dyDescent="0.25">
      <c r="Q528" s="113"/>
      <c r="R528" s="113"/>
      <c r="S528" s="115"/>
      <c r="T528" s="115"/>
      <c r="U528" s="122"/>
      <c r="V528" s="122"/>
      <c r="W528" s="122"/>
      <c r="X528" s="122"/>
      <c r="Y528" s="122"/>
      <c r="Z528" s="122"/>
      <c r="AA528" s="122"/>
      <c r="AB528" s="122"/>
      <c r="AC528" s="119"/>
      <c r="AD528" s="119"/>
      <c r="AE528" s="119"/>
      <c r="AF528" s="119"/>
    </row>
    <row r="529" spans="17:32" ht="15" customHeight="1" x14ac:dyDescent="0.25">
      <c r="Q529" s="113"/>
      <c r="R529" s="113"/>
      <c r="S529" s="115"/>
      <c r="T529" s="115"/>
      <c r="U529" s="122"/>
      <c r="V529" s="122"/>
      <c r="W529" s="122"/>
      <c r="X529" s="122"/>
      <c r="Y529" s="122"/>
      <c r="Z529" s="122"/>
      <c r="AA529" s="122"/>
      <c r="AB529" s="122"/>
      <c r="AC529" s="119"/>
      <c r="AD529" s="119"/>
      <c r="AE529" s="119"/>
      <c r="AF529" s="119"/>
    </row>
    <row r="530" spans="17:32" ht="15" customHeight="1" x14ac:dyDescent="0.25">
      <c r="Q530" s="113"/>
      <c r="R530" s="113"/>
      <c r="S530" s="115"/>
      <c r="T530" s="115"/>
      <c r="U530" s="122"/>
      <c r="V530" s="122"/>
      <c r="W530" s="122"/>
      <c r="X530" s="122"/>
      <c r="Y530" s="122"/>
      <c r="Z530" s="122"/>
      <c r="AA530" s="122"/>
      <c r="AB530" s="122"/>
      <c r="AC530" s="119"/>
      <c r="AD530" s="119"/>
      <c r="AE530" s="119"/>
      <c r="AF530" s="119"/>
    </row>
    <row r="531" spans="17:32" ht="15" customHeight="1" x14ac:dyDescent="0.25">
      <c r="Q531" s="113"/>
      <c r="R531" s="113"/>
      <c r="S531" s="115"/>
      <c r="T531" s="115"/>
      <c r="U531" s="122"/>
      <c r="V531" s="122"/>
      <c r="W531" s="122"/>
      <c r="X531" s="122"/>
      <c r="Y531" s="122"/>
      <c r="Z531" s="122"/>
      <c r="AA531" s="122"/>
      <c r="AB531" s="122"/>
      <c r="AC531" s="119"/>
      <c r="AD531" s="119"/>
      <c r="AE531" s="119"/>
      <c r="AF531" s="119"/>
    </row>
    <row r="532" spans="17:32" ht="15" customHeight="1" x14ac:dyDescent="0.25">
      <c r="Q532" s="113"/>
      <c r="R532" s="113"/>
      <c r="S532" s="115"/>
      <c r="T532" s="115"/>
      <c r="U532" s="122"/>
      <c r="V532" s="122"/>
      <c r="W532" s="122"/>
      <c r="X532" s="122"/>
      <c r="Y532" s="122"/>
      <c r="Z532" s="122"/>
      <c r="AA532" s="122"/>
      <c r="AB532" s="122"/>
      <c r="AC532" s="119"/>
      <c r="AD532" s="119"/>
      <c r="AE532" s="119"/>
      <c r="AF532" s="119"/>
    </row>
    <row r="533" spans="17:32" ht="15" customHeight="1" x14ac:dyDescent="0.25">
      <c r="Q533" s="113"/>
      <c r="R533" s="113"/>
      <c r="S533" s="115"/>
      <c r="T533" s="115"/>
      <c r="U533" s="122"/>
      <c r="V533" s="122"/>
      <c r="W533" s="122"/>
      <c r="X533" s="122"/>
      <c r="Y533" s="122"/>
      <c r="Z533" s="122"/>
      <c r="AA533" s="122"/>
      <c r="AB533" s="122"/>
      <c r="AC533" s="119"/>
      <c r="AD533" s="119"/>
      <c r="AE533" s="119"/>
      <c r="AF533" s="119"/>
    </row>
    <row r="534" spans="17:32" ht="15" customHeight="1" x14ac:dyDescent="0.25">
      <c r="Q534" s="113"/>
      <c r="R534" s="113"/>
      <c r="S534" s="115"/>
      <c r="T534" s="115"/>
      <c r="U534" s="122"/>
      <c r="V534" s="122"/>
      <c r="W534" s="122"/>
      <c r="X534" s="122"/>
      <c r="Y534" s="122"/>
      <c r="Z534" s="122"/>
      <c r="AA534" s="122"/>
      <c r="AB534" s="122"/>
      <c r="AC534" s="119"/>
      <c r="AD534" s="119"/>
      <c r="AE534" s="119"/>
      <c r="AF534" s="119"/>
    </row>
    <row r="535" spans="17:32" ht="15" customHeight="1" x14ac:dyDescent="0.25">
      <c r="Q535" s="113"/>
      <c r="R535" s="113"/>
      <c r="S535" s="115"/>
      <c r="T535" s="115"/>
      <c r="U535" s="122"/>
      <c r="V535" s="122"/>
      <c r="W535" s="122"/>
      <c r="X535" s="122"/>
      <c r="Y535" s="122"/>
      <c r="Z535" s="122"/>
      <c r="AA535" s="122"/>
      <c r="AB535" s="122"/>
      <c r="AC535" s="119"/>
      <c r="AD535" s="119"/>
      <c r="AE535" s="119"/>
      <c r="AF535" s="119"/>
    </row>
    <row r="536" spans="17:32" ht="15" customHeight="1" x14ac:dyDescent="0.25">
      <c r="Q536" s="113"/>
      <c r="R536" s="113"/>
      <c r="S536" s="115"/>
      <c r="T536" s="115"/>
      <c r="U536" s="122"/>
      <c r="V536" s="122"/>
      <c r="W536" s="122"/>
      <c r="X536" s="122"/>
      <c r="Y536" s="122"/>
      <c r="Z536" s="122"/>
      <c r="AA536" s="122"/>
      <c r="AB536" s="122"/>
      <c r="AC536" s="119"/>
      <c r="AD536" s="119"/>
      <c r="AE536" s="119"/>
      <c r="AF536" s="119"/>
    </row>
    <row r="537" spans="17:32" ht="15" customHeight="1" x14ac:dyDescent="0.25">
      <c r="Q537" s="113"/>
      <c r="R537" s="113"/>
      <c r="S537" s="115"/>
      <c r="T537" s="115"/>
      <c r="U537" s="122"/>
      <c r="V537" s="122"/>
      <c r="W537" s="122"/>
      <c r="X537" s="122"/>
      <c r="Y537" s="122"/>
      <c r="Z537" s="122"/>
      <c r="AA537" s="122"/>
      <c r="AB537" s="122"/>
      <c r="AC537" s="119"/>
      <c r="AD537" s="119"/>
      <c r="AE537" s="119"/>
      <c r="AF537" s="119"/>
    </row>
    <row r="538" spans="17:32" ht="15" customHeight="1" x14ac:dyDescent="0.25">
      <c r="Q538" s="113"/>
      <c r="R538" s="113"/>
      <c r="S538" s="115"/>
      <c r="T538" s="115"/>
      <c r="U538" s="122"/>
      <c r="V538" s="122"/>
      <c r="W538" s="122"/>
      <c r="X538" s="122"/>
      <c r="Y538" s="122"/>
      <c r="Z538" s="122"/>
      <c r="AA538" s="122"/>
      <c r="AB538" s="122"/>
      <c r="AC538" s="119"/>
      <c r="AD538" s="119"/>
      <c r="AE538" s="119"/>
      <c r="AF538" s="119"/>
    </row>
    <row r="539" spans="17:32" ht="15" customHeight="1" x14ac:dyDescent="0.25">
      <c r="Q539" s="113"/>
      <c r="R539" s="113"/>
      <c r="S539" s="115"/>
      <c r="T539" s="115"/>
      <c r="U539" s="122"/>
      <c r="V539" s="122"/>
      <c r="W539" s="122"/>
      <c r="X539" s="122"/>
      <c r="Y539" s="122"/>
      <c r="Z539" s="122"/>
      <c r="AA539" s="122"/>
      <c r="AB539" s="122"/>
      <c r="AC539" s="119"/>
      <c r="AD539" s="119"/>
      <c r="AE539" s="119"/>
      <c r="AF539" s="119"/>
    </row>
    <row r="540" spans="17:32" ht="15" customHeight="1" x14ac:dyDescent="0.25">
      <c r="Q540" s="113"/>
      <c r="R540" s="113"/>
      <c r="S540" s="115"/>
      <c r="T540" s="115"/>
      <c r="U540" s="122"/>
      <c r="V540" s="122"/>
      <c r="W540" s="122"/>
      <c r="X540" s="122"/>
      <c r="Y540" s="122"/>
      <c r="Z540" s="122"/>
      <c r="AA540" s="122"/>
      <c r="AB540" s="122"/>
      <c r="AC540" s="119"/>
      <c r="AD540" s="119"/>
      <c r="AE540" s="119"/>
      <c r="AF540" s="119"/>
    </row>
    <row r="541" spans="17:32" ht="15" customHeight="1" x14ac:dyDescent="0.25">
      <c r="Q541" s="113"/>
      <c r="R541" s="113"/>
      <c r="S541" s="115"/>
      <c r="T541" s="115"/>
      <c r="U541" s="122"/>
      <c r="V541" s="122"/>
      <c r="W541" s="122"/>
      <c r="X541" s="122"/>
      <c r="Y541" s="122"/>
      <c r="Z541" s="122"/>
      <c r="AA541" s="122"/>
      <c r="AB541" s="122"/>
      <c r="AC541" s="119"/>
      <c r="AD541" s="119"/>
      <c r="AE541" s="119"/>
      <c r="AF541" s="119"/>
    </row>
    <row r="542" spans="17:32" ht="15" customHeight="1" x14ac:dyDescent="0.25">
      <c r="Q542" s="113"/>
      <c r="R542" s="113"/>
      <c r="S542" s="115"/>
      <c r="T542" s="115"/>
      <c r="U542" s="122"/>
      <c r="V542" s="122"/>
      <c r="W542" s="122"/>
      <c r="X542" s="122"/>
      <c r="Y542" s="122"/>
      <c r="Z542" s="122"/>
      <c r="AA542" s="122"/>
      <c r="AB542" s="122"/>
      <c r="AC542" s="119"/>
      <c r="AD542" s="119"/>
      <c r="AE542" s="119"/>
      <c r="AF542" s="119"/>
    </row>
    <row r="543" spans="17:32" ht="15" customHeight="1" x14ac:dyDescent="0.25">
      <c r="Q543" s="113"/>
      <c r="R543" s="113"/>
      <c r="S543" s="115"/>
      <c r="T543" s="115"/>
      <c r="U543" s="122"/>
      <c r="V543" s="122"/>
      <c r="W543" s="122"/>
      <c r="X543" s="122"/>
      <c r="Y543" s="122"/>
      <c r="Z543" s="122"/>
      <c r="AA543" s="122"/>
      <c r="AB543" s="122"/>
      <c r="AC543" s="119"/>
      <c r="AD543" s="119"/>
      <c r="AE543" s="119"/>
      <c r="AF543" s="119"/>
    </row>
    <row r="544" spans="17:32" ht="15" customHeight="1" x14ac:dyDescent="0.25">
      <c r="Q544" s="113"/>
      <c r="R544" s="113"/>
      <c r="S544" s="115"/>
      <c r="T544" s="115"/>
      <c r="U544" s="122"/>
      <c r="V544" s="122"/>
      <c r="W544" s="122"/>
      <c r="X544" s="122"/>
      <c r="Y544" s="122"/>
      <c r="Z544" s="122"/>
      <c r="AA544" s="122"/>
      <c r="AB544" s="122"/>
      <c r="AC544" s="119"/>
      <c r="AD544" s="119"/>
      <c r="AE544" s="119"/>
      <c r="AF544" s="119"/>
    </row>
    <row r="545" spans="17:32" ht="15" customHeight="1" x14ac:dyDescent="0.25">
      <c r="Q545" s="113"/>
      <c r="R545" s="113"/>
      <c r="S545" s="115"/>
      <c r="T545" s="115"/>
      <c r="U545" s="122"/>
      <c r="V545" s="122"/>
      <c r="W545" s="122"/>
      <c r="X545" s="122"/>
      <c r="Y545" s="122"/>
      <c r="Z545" s="122"/>
      <c r="AA545" s="122"/>
      <c r="AB545" s="122"/>
      <c r="AC545" s="119"/>
      <c r="AD545" s="119"/>
      <c r="AE545" s="119"/>
      <c r="AF545" s="119"/>
    </row>
    <row r="546" spans="17:32" ht="15" customHeight="1" x14ac:dyDescent="0.25">
      <c r="Q546" s="113"/>
      <c r="R546" s="113"/>
      <c r="S546" s="115"/>
      <c r="T546" s="115"/>
      <c r="U546" s="122"/>
      <c r="V546" s="122"/>
      <c r="W546" s="122"/>
      <c r="X546" s="122"/>
      <c r="Y546" s="122"/>
      <c r="Z546" s="122"/>
      <c r="AA546" s="122"/>
      <c r="AB546" s="122"/>
      <c r="AC546" s="119"/>
      <c r="AD546" s="119"/>
      <c r="AE546" s="119"/>
      <c r="AF546" s="119"/>
    </row>
    <row r="547" spans="17:32" ht="15" customHeight="1" x14ac:dyDescent="0.25">
      <c r="Q547" s="113"/>
      <c r="R547" s="113"/>
      <c r="S547" s="115"/>
      <c r="T547" s="115"/>
      <c r="U547" s="122"/>
      <c r="V547" s="122"/>
      <c r="W547" s="122"/>
      <c r="X547" s="122"/>
      <c r="Y547" s="122"/>
      <c r="Z547" s="122"/>
      <c r="AA547" s="122"/>
      <c r="AB547" s="122"/>
      <c r="AC547" s="119"/>
      <c r="AD547" s="119"/>
      <c r="AE547" s="119"/>
      <c r="AF547" s="119"/>
    </row>
    <row r="548" spans="17:32" ht="15" customHeight="1" x14ac:dyDescent="0.25">
      <c r="Q548" s="113"/>
      <c r="R548" s="113"/>
      <c r="S548" s="115"/>
      <c r="T548" s="115"/>
      <c r="U548" s="122"/>
      <c r="V548" s="122"/>
      <c r="W548" s="122"/>
      <c r="X548" s="122"/>
      <c r="Y548" s="122"/>
      <c r="Z548" s="122"/>
      <c r="AA548" s="122"/>
      <c r="AB548" s="122"/>
      <c r="AC548" s="119"/>
      <c r="AD548" s="119"/>
      <c r="AE548" s="119"/>
      <c r="AF548" s="119"/>
    </row>
    <row r="549" spans="17:32" ht="15" customHeight="1" x14ac:dyDescent="0.25">
      <c r="Q549" s="113"/>
      <c r="R549" s="113"/>
      <c r="S549" s="115"/>
      <c r="T549" s="115"/>
      <c r="U549" s="122"/>
      <c r="V549" s="122"/>
      <c r="W549" s="122"/>
      <c r="X549" s="122"/>
      <c r="Y549" s="122"/>
      <c r="Z549" s="122"/>
      <c r="AA549" s="122"/>
      <c r="AB549" s="122"/>
      <c r="AC549" s="119"/>
      <c r="AD549" s="119"/>
      <c r="AE549" s="119"/>
      <c r="AF549" s="119"/>
    </row>
    <row r="550" spans="17:32" ht="15" customHeight="1" x14ac:dyDescent="0.25">
      <c r="Q550" s="113"/>
      <c r="R550" s="113"/>
      <c r="S550" s="115"/>
      <c r="T550" s="115"/>
      <c r="U550" s="122"/>
      <c r="V550" s="122"/>
      <c r="W550" s="122"/>
      <c r="X550" s="122"/>
      <c r="Y550" s="122"/>
      <c r="Z550" s="122"/>
      <c r="AA550" s="122"/>
      <c r="AB550" s="122"/>
      <c r="AC550" s="119"/>
      <c r="AD550" s="119"/>
      <c r="AE550" s="119"/>
      <c r="AF550" s="119"/>
    </row>
    <row r="551" spans="17:32" ht="15" customHeight="1" x14ac:dyDescent="0.25">
      <c r="Q551" s="113"/>
      <c r="R551" s="113"/>
      <c r="S551" s="115"/>
      <c r="T551" s="115"/>
      <c r="U551" s="122"/>
      <c r="V551" s="122"/>
      <c r="W551" s="122"/>
      <c r="X551" s="122"/>
      <c r="Y551" s="122"/>
      <c r="Z551" s="122"/>
      <c r="AA551" s="122"/>
      <c r="AB551" s="122"/>
      <c r="AC551" s="119"/>
      <c r="AD551" s="119"/>
      <c r="AE551" s="119"/>
      <c r="AF551" s="119"/>
    </row>
    <row r="552" spans="17:32" ht="15" customHeight="1" x14ac:dyDescent="0.25">
      <c r="Q552" s="113"/>
      <c r="R552" s="113"/>
      <c r="S552" s="115"/>
      <c r="T552" s="115"/>
      <c r="U552" s="122"/>
      <c r="V552" s="122"/>
      <c r="W552" s="122"/>
      <c r="X552" s="122"/>
      <c r="Y552" s="122"/>
      <c r="Z552" s="122"/>
      <c r="AA552" s="122"/>
      <c r="AB552" s="122"/>
      <c r="AC552" s="119"/>
      <c r="AD552" s="119"/>
      <c r="AE552" s="119"/>
      <c r="AF552" s="119"/>
    </row>
    <row r="553" spans="17:32" ht="15" customHeight="1" x14ac:dyDescent="0.25">
      <c r="Q553" s="113"/>
      <c r="R553" s="113"/>
      <c r="S553" s="115"/>
      <c r="T553" s="115"/>
      <c r="U553" s="122"/>
      <c r="V553" s="122"/>
      <c r="W553" s="122"/>
      <c r="X553" s="122"/>
      <c r="Y553" s="122"/>
      <c r="Z553" s="122"/>
      <c r="AA553" s="122"/>
      <c r="AB553" s="122"/>
      <c r="AC553" s="119"/>
      <c r="AD553" s="119"/>
      <c r="AE553" s="119"/>
      <c r="AF553" s="119"/>
    </row>
    <row r="554" spans="17:32" ht="15" customHeight="1" x14ac:dyDescent="0.25">
      <c r="Q554" s="113"/>
      <c r="R554" s="113"/>
      <c r="S554" s="115"/>
      <c r="T554" s="115"/>
      <c r="U554" s="122"/>
      <c r="V554" s="122"/>
      <c r="W554" s="122"/>
      <c r="X554" s="122"/>
      <c r="Y554" s="122"/>
      <c r="Z554" s="122"/>
      <c r="AA554" s="122"/>
      <c r="AB554" s="122"/>
      <c r="AC554" s="119"/>
      <c r="AD554" s="119"/>
      <c r="AE554" s="119"/>
      <c r="AF554" s="119"/>
    </row>
    <row r="555" spans="17:32" ht="15" customHeight="1" x14ac:dyDescent="0.25">
      <c r="Q555" s="113"/>
      <c r="R555" s="113"/>
      <c r="S555" s="115"/>
      <c r="T555" s="115"/>
      <c r="U555" s="122"/>
      <c r="V555" s="122"/>
      <c r="W555" s="122"/>
      <c r="X555" s="122"/>
      <c r="Y555" s="122"/>
      <c r="Z555" s="122"/>
      <c r="AA555" s="122"/>
      <c r="AB555" s="122"/>
      <c r="AC555" s="119"/>
      <c r="AD555" s="119"/>
      <c r="AE555" s="119"/>
      <c r="AF555" s="119"/>
    </row>
    <row r="556" spans="17:32" ht="15" customHeight="1" x14ac:dyDescent="0.25">
      <c r="Q556" s="113"/>
      <c r="R556" s="113"/>
      <c r="S556" s="115"/>
      <c r="T556" s="115"/>
      <c r="U556" s="122"/>
      <c r="V556" s="122"/>
      <c r="W556" s="122"/>
      <c r="X556" s="122"/>
      <c r="Y556" s="122"/>
      <c r="Z556" s="122"/>
      <c r="AA556" s="122"/>
      <c r="AB556" s="122"/>
      <c r="AC556" s="119"/>
      <c r="AD556" s="119"/>
      <c r="AE556" s="119"/>
      <c r="AF556" s="119"/>
    </row>
    <row r="557" spans="17:32" ht="15" customHeight="1" x14ac:dyDescent="0.25">
      <c r="Q557" s="113"/>
      <c r="R557" s="113"/>
      <c r="S557" s="115"/>
      <c r="T557" s="115"/>
      <c r="U557" s="122"/>
      <c r="V557" s="122"/>
      <c r="W557" s="122"/>
      <c r="X557" s="122"/>
      <c r="Y557" s="122"/>
      <c r="Z557" s="122"/>
      <c r="AA557" s="122"/>
      <c r="AB557" s="122"/>
      <c r="AC557" s="119"/>
      <c r="AD557" s="119"/>
      <c r="AE557" s="119"/>
      <c r="AF557" s="119"/>
    </row>
    <row r="558" spans="17:32" ht="15" customHeight="1" x14ac:dyDescent="0.25">
      <c r="Q558" s="113"/>
      <c r="R558" s="113"/>
      <c r="S558" s="115"/>
      <c r="T558" s="115"/>
      <c r="U558" s="122"/>
      <c r="V558" s="122"/>
      <c r="W558" s="122"/>
      <c r="X558" s="122"/>
      <c r="Y558" s="122"/>
      <c r="Z558" s="122"/>
      <c r="AA558" s="122"/>
      <c r="AB558" s="122"/>
      <c r="AC558" s="119"/>
      <c r="AD558" s="119"/>
      <c r="AE558" s="119"/>
      <c r="AF558" s="119"/>
    </row>
    <row r="559" spans="17:32" ht="15" customHeight="1" x14ac:dyDescent="0.25">
      <c r="Q559" s="113"/>
      <c r="R559" s="113"/>
      <c r="S559" s="115"/>
      <c r="T559" s="115"/>
      <c r="U559" s="122"/>
      <c r="V559" s="122"/>
      <c r="W559" s="122"/>
      <c r="X559" s="122"/>
      <c r="Y559" s="122"/>
      <c r="Z559" s="122"/>
      <c r="AA559" s="122"/>
      <c r="AB559" s="122"/>
      <c r="AC559" s="119"/>
      <c r="AD559" s="119"/>
      <c r="AE559" s="119"/>
      <c r="AF559" s="119"/>
    </row>
    <row r="560" spans="17:32" ht="15" customHeight="1" x14ac:dyDescent="0.25">
      <c r="Q560" s="113"/>
      <c r="R560" s="113"/>
      <c r="S560" s="115"/>
      <c r="T560" s="115"/>
      <c r="U560" s="122"/>
      <c r="V560" s="122"/>
      <c r="W560" s="122"/>
      <c r="X560" s="122"/>
      <c r="Y560" s="122"/>
      <c r="Z560" s="122"/>
      <c r="AA560" s="122"/>
      <c r="AB560" s="122"/>
      <c r="AC560" s="119"/>
      <c r="AD560" s="119"/>
      <c r="AE560" s="119"/>
      <c r="AF560" s="119"/>
    </row>
    <row r="561" spans="17:32" ht="15" customHeight="1" x14ac:dyDescent="0.25">
      <c r="Q561" s="113"/>
      <c r="R561" s="113"/>
      <c r="S561" s="115"/>
      <c r="T561" s="115"/>
      <c r="U561" s="122"/>
      <c r="V561" s="122"/>
      <c r="W561" s="122"/>
      <c r="X561" s="122"/>
      <c r="Y561" s="122"/>
      <c r="Z561" s="122"/>
      <c r="AA561" s="122"/>
      <c r="AB561" s="122"/>
      <c r="AC561" s="119"/>
      <c r="AD561" s="119"/>
      <c r="AE561" s="119"/>
      <c r="AF561" s="119"/>
    </row>
    <row r="562" spans="17:32" ht="15" customHeight="1" x14ac:dyDescent="0.25">
      <c r="Q562" s="113"/>
      <c r="R562" s="113"/>
      <c r="S562" s="115"/>
      <c r="T562" s="115"/>
      <c r="U562" s="122"/>
      <c r="V562" s="122"/>
      <c r="W562" s="122"/>
      <c r="X562" s="122"/>
      <c r="Y562" s="122"/>
      <c r="Z562" s="122"/>
      <c r="AA562" s="122"/>
      <c r="AB562" s="122"/>
      <c r="AC562" s="119"/>
      <c r="AD562" s="119"/>
      <c r="AE562" s="119"/>
      <c r="AF562" s="119"/>
    </row>
    <row r="563" spans="17:32" ht="15" customHeight="1" x14ac:dyDescent="0.25">
      <c r="Q563" s="113"/>
      <c r="R563" s="113"/>
      <c r="S563" s="115"/>
      <c r="T563" s="115"/>
      <c r="U563" s="122"/>
      <c r="V563" s="122"/>
      <c r="W563" s="122"/>
      <c r="X563" s="122"/>
      <c r="Y563" s="122"/>
      <c r="Z563" s="122"/>
      <c r="AA563" s="122"/>
      <c r="AB563" s="122"/>
      <c r="AC563" s="119"/>
      <c r="AD563" s="119"/>
      <c r="AE563" s="119"/>
      <c r="AF563" s="119"/>
    </row>
    <row r="564" spans="17:32" ht="15" customHeight="1" x14ac:dyDescent="0.25">
      <c r="Q564" s="113"/>
      <c r="R564" s="113"/>
      <c r="S564" s="115"/>
      <c r="T564" s="115"/>
      <c r="U564" s="122"/>
      <c r="V564" s="122"/>
      <c r="W564" s="122"/>
      <c r="X564" s="122"/>
      <c r="Y564" s="122"/>
      <c r="Z564" s="122"/>
      <c r="AA564" s="122"/>
      <c r="AB564" s="122"/>
      <c r="AC564" s="119"/>
      <c r="AD564" s="119"/>
      <c r="AE564" s="119"/>
      <c r="AF564" s="119"/>
    </row>
    <row r="565" spans="17:32" ht="15" customHeight="1" x14ac:dyDescent="0.25">
      <c r="Q565" s="113"/>
      <c r="R565" s="113"/>
      <c r="S565" s="115"/>
      <c r="T565" s="115"/>
      <c r="U565" s="122"/>
      <c r="V565" s="122"/>
      <c r="W565" s="122"/>
      <c r="X565" s="122"/>
      <c r="Y565" s="122"/>
      <c r="Z565" s="122"/>
      <c r="AA565" s="122"/>
      <c r="AB565" s="122"/>
      <c r="AC565" s="119"/>
      <c r="AD565" s="119"/>
      <c r="AE565" s="119"/>
      <c r="AF565" s="119"/>
    </row>
    <row r="566" spans="17:32" ht="15" customHeight="1" x14ac:dyDescent="0.25">
      <c r="Q566" s="113"/>
      <c r="R566" s="113"/>
      <c r="S566" s="115"/>
      <c r="T566" s="115"/>
      <c r="U566" s="122"/>
      <c r="V566" s="122"/>
      <c r="W566" s="122"/>
      <c r="X566" s="122"/>
      <c r="Y566" s="122"/>
      <c r="Z566" s="122"/>
      <c r="AA566" s="122"/>
      <c r="AB566" s="122"/>
      <c r="AC566" s="119"/>
      <c r="AD566" s="119"/>
      <c r="AE566" s="119"/>
      <c r="AF566" s="119"/>
    </row>
    <row r="567" spans="17:32" ht="15" customHeight="1" x14ac:dyDescent="0.25">
      <c r="Q567" s="113"/>
      <c r="R567" s="113"/>
      <c r="S567" s="115"/>
      <c r="T567" s="115"/>
      <c r="U567" s="122"/>
      <c r="V567" s="122"/>
      <c r="W567" s="122"/>
      <c r="X567" s="122"/>
      <c r="Y567" s="122"/>
      <c r="Z567" s="122"/>
      <c r="AA567" s="122"/>
      <c r="AB567" s="122"/>
      <c r="AC567" s="119"/>
      <c r="AD567" s="119"/>
      <c r="AE567" s="119"/>
      <c r="AF567" s="119"/>
    </row>
    <row r="568" spans="17:32" ht="15" customHeight="1" x14ac:dyDescent="0.25">
      <c r="Q568" s="113"/>
      <c r="R568" s="113"/>
      <c r="S568" s="115"/>
      <c r="T568" s="115"/>
      <c r="U568" s="122"/>
      <c r="V568" s="122"/>
      <c r="W568" s="122"/>
      <c r="X568" s="122"/>
      <c r="Y568" s="122"/>
      <c r="Z568" s="122"/>
      <c r="AA568" s="122"/>
      <c r="AB568" s="122"/>
      <c r="AC568" s="119"/>
      <c r="AD568" s="119"/>
      <c r="AE568" s="119"/>
      <c r="AF568" s="119"/>
    </row>
    <row r="569" spans="17:32" ht="15" customHeight="1" x14ac:dyDescent="0.25">
      <c r="Q569" s="113"/>
      <c r="R569" s="113"/>
      <c r="S569" s="115"/>
      <c r="T569" s="115"/>
      <c r="U569" s="122"/>
      <c r="V569" s="122"/>
      <c r="W569" s="122"/>
      <c r="X569" s="122"/>
      <c r="Y569" s="122"/>
      <c r="Z569" s="122"/>
      <c r="AA569" s="122"/>
      <c r="AB569" s="122"/>
      <c r="AC569" s="119"/>
      <c r="AD569" s="119"/>
      <c r="AE569" s="119"/>
      <c r="AF569" s="119"/>
    </row>
    <row r="570" spans="17:32" ht="15" customHeight="1" x14ac:dyDescent="0.25">
      <c r="Q570" s="113"/>
      <c r="R570" s="113"/>
      <c r="S570" s="115"/>
      <c r="T570" s="115"/>
      <c r="U570" s="122"/>
      <c r="V570" s="122"/>
      <c r="W570" s="122"/>
      <c r="X570" s="122"/>
      <c r="Y570" s="122"/>
      <c r="Z570" s="122"/>
      <c r="AA570" s="122"/>
      <c r="AB570" s="122"/>
      <c r="AC570" s="119"/>
      <c r="AD570" s="119"/>
      <c r="AE570" s="119"/>
      <c r="AF570" s="119"/>
    </row>
    <row r="571" spans="17:32" ht="15" customHeight="1" x14ac:dyDescent="0.25">
      <c r="Q571" s="113"/>
      <c r="R571" s="113"/>
      <c r="S571" s="115"/>
      <c r="T571" s="115"/>
      <c r="U571" s="122"/>
      <c r="V571" s="122"/>
      <c r="W571" s="122"/>
      <c r="X571" s="122"/>
      <c r="Y571" s="122"/>
      <c r="Z571" s="122"/>
      <c r="AA571" s="122"/>
      <c r="AB571" s="122"/>
      <c r="AC571" s="119"/>
      <c r="AD571" s="119"/>
      <c r="AE571" s="119"/>
      <c r="AF571" s="119"/>
    </row>
    <row r="572" spans="17:32" ht="15" customHeight="1" x14ac:dyDescent="0.25">
      <c r="Q572" s="113"/>
      <c r="R572" s="113"/>
      <c r="S572" s="115"/>
      <c r="T572" s="115"/>
      <c r="U572" s="122"/>
      <c r="V572" s="122"/>
      <c r="W572" s="122"/>
      <c r="X572" s="122"/>
      <c r="Y572" s="122"/>
      <c r="Z572" s="122"/>
      <c r="AA572" s="122"/>
      <c r="AB572" s="122"/>
      <c r="AC572" s="119"/>
      <c r="AD572" s="119"/>
      <c r="AE572" s="119"/>
      <c r="AF572" s="119"/>
    </row>
    <row r="573" spans="17:32" ht="15" customHeight="1" x14ac:dyDescent="0.25">
      <c r="Q573" s="113"/>
      <c r="R573" s="113"/>
      <c r="S573" s="115"/>
      <c r="T573" s="115"/>
      <c r="U573" s="122"/>
      <c r="V573" s="122"/>
      <c r="W573" s="122"/>
      <c r="X573" s="122"/>
      <c r="Y573" s="122"/>
      <c r="Z573" s="122"/>
      <c r="AA573" s="122"/>
      <c r="AB573" s="122"/>
      <c r="AC573" s="119"/>
      <c r="AD573" s="119"/>
      <c r="AE573" s="119"/>
      <c r="AF573" s="119"/>
    </row>
    <row r="574" spans="17:32" ht="15" customHeight="1" x14ac:dyDescent="0.25">
      <c r="Q574" s="113"/>
      <c r="R574" s="113"/>
      <c r="S574" s="115"/>
      <c r="T574" s="115"/>
      <c r="U574" s="122"/>
      <c r="V574" s="122"/>
      <c r="W574" s="122"/>
      <c r="X574" s="122"/>
      <c r="Y574" s="122"/>
      <c r="Z574" s="122"/>
      <c r="AA574" s="122"/>
      <c r="AB574" s="122"/>
      <c r="AC574" s="119"/>
      <c r="AD574" s="119"/>
      <c r="AE574" s="119"/>
      <c r="AF574" s="119"/>
    </row>
    <row r="575" spans="17:32" ht="15" customHeight="1" x14ac:dyDescent="0.25">
      <c r="Q575" s="113"/>
      <c r="R575" s="113"/>
      <c r="S575" s="115"/>
      <c r="T575" s="115"/>
      <c r="U575" s="122"/>
      <c r="V575" s="122"/>
      <c r="W575" s="122"/>
      <c r="X575" s="122"/>
      <c r="Y575" s="122"/>
      <c r="Z575" s="122"/>
      <c r="AA575" s="122"/>
      <c r="AB575" s="122"/>
      <c r="AC575" s="119"/>
      <c r="AD575" s="119"/>
      <c r="AE575" s="119"/>
      <c r="AF575" s="119"/>
    </row>
    <row r="576" spans="17:32" ht="15" customHeight="1" x14ac:dyDescent="0.25">
      <c r="Q576" s="113"/>
      <c r="R576" s="113"/>
      <c r="S576" s="115"/>
      <c r="T576" s="115"/>
      <c r="U576" s="122"/>
      <c r="V576" s="122"/>
      <c r="W576" s="122"/>
      <c r="X576" s="122"/>
      <c r="Y576" s="122"/>
      <c r="Z576" s="122"/>
      <c r="AA576" s="122"/>
      <c r="AB576" s="122"/>
      <c r="AC576" s="119"/>
      <c r="AD576" s="119"/>
      <c r="AE576" s="119"/>
      <c r="AF576" s="119"/>
    </row>
    <row r="577" spans="17:32" ht="15" customHeight="1" x14ac:dyDescent="0.25">
      <c r="Q577" s="113"/>
      <c r="R577" s="113"/>
      <c r="S577" s="115"/>
      <c r="T577" s="115"/>
      <c r="U577" s="122"/>
      <c r="V577" s="122"/>
      <c r="W577" s="122"/>
      <c r="X577" s="122"/>
      <c r="Y577" s="122"/>
      <c r="Z577" s="122"/>
      <c r="AA577" s="122"/>
      <c r="AB577" s="122"/>
      <c r="AC577" s="119"/>
      <c r="AD577" s="119"/>
      <c r="AE577" s="119"/>
      <c r="AF577" s="119"/>
    </row>
    <row r="578" spans="17:32" ht="15" customHeight="1" x14ac:dyDescent="0.25">
      <c r="Q578" s="113"/>
      <c r="R578" s="113"/>
      <c r="S578" s="115"/>
      <c r="T578" s="115"/>
      <c r="U578" s="122"/>
      <c r="V578" s="122"/>
      <c r="W578" s="122"/>
      <c r="X578" s="122"/>
      <c r="Y578" s="122"/>
      <c r="Z578" s="122"/>
      <c r="AA578" s="122"/>
      <c r="AB578" s="122"/>
      <c r="AC578" s="119"/>
      <c r="AD578" s="119"/>
      <c r="AE578" s="119"/>
      <c r="AF578" s="119"/>
    </row>
    <row r="579" spans="17:32" ht="15" customHeight="1" x14ac:dyDescent="0.25">
      <c r="Q579" s="113"/>
      <c r="R579" s="113"/>
      <c r="S579" s="115"/>
      <c r="T579" s="115"/>
      <c r="U579" s="122"/>
      <c r="V579" s="122"/>
      <c r="W579" s="122"/>
      <c r="X579" s="122"/>
      <c r="Y579" s="122"/>
      <c r="Z579" s="122"/>
      <c r="AA579" s="122"/>
      <c r="AB579" s="122"/>
      <c r="AC579" s="119"/>
      <c r="AD579" s="119"/>
      <c r="AE579" s="119"/>
      <c r="AF579" s="119"/>
    </row>
    <row r="580" spans="17:32" ht="15" customHeight="1" x14ac:dyDescent="0.25">
      <c r="Q580" s="113"/>
      <c r="R580" s="113"/>
      <c r="S580" s="115"/>
      <c r="T580" s="115"/>
      <c r="U580" s="122"/>
      <c r="V580" s="122"/>
      <c r="W580" s="122"/>
      <c r="X580" s="122"/>
      <c r="Y580" s="122"/>
      <c r="Z580" s="122"/>
      <c r="AA580" s="122"/>
      <c r="AB580" s="122"/>
      <c r="AC580" s="119"/>
      <c r="AD580" s="119"/>
      <c r="AE580" s="119"/>
      <c r="AF580" s="119"/>
    </row>
    <row r="581" spans="17:32" ht="15" customHeight="1" x14ac:dyDescent="0.25">
      <c r="Q581" s="113"/>
      <c r="R581" s="113"/>
      <c r="S581" s="115"/>
      <c r="T581" s="115"/>
      <c r="U581" s="122"/>
      <c r="V581" s="122"/>
      <c r="W581" s="122"/>
      <c r="X581" s="122"/>
      <c r="Y581" s="122"/>
      <c r="Z581" s="122"/>
      <c r="AA581" s="122"/>
      <c r="AB581" s="122"/>
      <c r="AC581" s="119"/>
      <c r="AD581" s="119"/>
      <c r="AE581" s="119"/>
      <c r="AF581" s="119"/>
    </row>
    <row r="582" spans="17:32" ht="15" customHeight="1" x14ac:dyDescent="0.25">
      <c r="Q582" s="113"/>
      <c r="R582" s="113"/>
      <c r="S582" s="115"/>
      <c r="T582" s="115"/>
      <c r="U582" s="122"/>
      <c r="V582" s="122"/>
      <c r="W582" s="122"/>
      <c r="X582" s="122"/>
      <c r="Y582" s="122"/>
      <c r="Z582" s="122"/>
      <c r="AA582" s="122"/>
      <c r="AB582" s="122"/>
      <c r="AC582" s="119"/>
      <c r="AD582" s="119"/>
      <c r="AE582" s="119"/>
      <c r="AF582" s="119"/>
    </row>
    <row r="583" spans="17:32" ht="15" customHeight="1" x14ac:dyDescent="0.25">
      <c r="Q583" s="113"/>
      <c r="R583" s="113"/>
      <c r="S583" s="115"/>
      <c r="T583" s="115"/>
      <c r="U583" s="122"/>
      <c r="V583" s="122"/>
      <c r="W583" s="122"/>
      <c r="X583" s="122"/>
      <c r="Y583" s="122"/>
      <c r="Z583" s="122"/>
      <c r="AA583" s="122"/>
      <c r="AB583" s="122"/>
      <c r="AC583" s="119"/>
      <c r="AD583" s="119"/>
      <c r="AE583" s="119"/>
      <c r="AF583" s="119"/>
    </row>
    <row r="584" spans="17:32" ht="15" customHeight="1" x14ac:dyDescent="0.25">
      <c r="Q584" s="113"/>
      <c r="R584" s="113"/>
      <c r="S584" s="115"/>
      <c r="T584" s="115"/>
      <c r="U584" s="122"/>
      <c r="V584" s="122"/>
      <c r="W584" s="122"/>
      <c r="X584" s="122"/>
      <c r="Y584" s="122"/>
      <c r="Z584" s="122"/>
      <c r="AA584" s="122"/>
      <c r="AB584" s="122"/>
      <c r="AC584" s="119"/>
      <c r="AD584" s="119"/>
      <c r="AE584" s="119"/>
      <c r="AF584" s="119"/>
    </row>
    <row r="585" spans="17:32" ht="15" customHeight="1" x14ac:dyDescent="0.25">
      <c r="Q585" s="113"/>
      <c r="R585" s="113"/>
      <c r="S585" s="115"/>
      <c r="T585" s="115"/>
      <c r="U585" s="122"/>
      <c r="V585" s="122"/>
      <c r="W585" s="122"/>
      <c r="X585" s="122"/>
      <c r="Y585" s="122"/>
      <c r="Z585" s="122"/>
      <c r="AA585" s="122"/>
      <c r="AB585" s="122"/>
      <c r="AC585" s="119"/>
      <c r="AD585" s="119"/>
      <c r="AE585" s="119"/>
      <c r="AF585" s="119"/>
    </row>
    <row r="586" spans="17:32" ht="15" customHeight="1" x14ac:dyDescent="0.25">
      <c r="Q586" s="113"/>
      <c r="R586" s="113"/>
      <c r="S586" s="115"/>
      <c r="T586" s="115"/>
      <c r="U586" s="122"/>
      <c r="V586" s="122"/>
      <c r="W586" s="122"/>
      <c r="X586" s="122"/>
      <c r="Y586" s="122"/>
      <c r="Z586" s="122"/>
      <c r="AA586" s="122"/>
      <c r="AB586" s="122"/>
      <c r="AC586" s="119"/>
      <c r="AD586" s="119"/>
      <c r="AE586" s="119"/>
      <c r="AF586" s="119"/>
    </row>
    <row r="587" spans="17:32" ht="15" customHeight="1" x14ac:dyDescent="0.25">
      <c r="Q587" s="113"/>
      <c r="R587" s="113"/>
      <c r="S587" s="115"/>
      <c r="T587" s="115"/>
      <c r="U587" s="122"/>
      <c r="V587" s="122"/>
      <c r="W587" s="122"/>
      <c r="X587" s="122"/>
      <c r="Y587" s="122"/>
      <c r="Z587" s="122"/>
      <c r="AA587" s="122"/>
      <c r="AB587" s="122"/>
      <c r="AC587" s="119"/>
      <c r="AD587" s="119"/>
      <c r="AE587" s="119"/>
      <c r="AF587" s="119"/>
    </row>
    <row r="588" spans="17:32" ht="15" customHeight="1" x14ac:dyDescent="0.25">
      <c r="Q588" s="113"/>
      <c r="R588" s="113"/>
      <c r="S588" s="115"/>
      <c r="T588" s="115"/>
      <c r="U588" s="122"/>
      <c r="V588" s="122"/>
      <c r="W588" s="122"/>
      <c r="X588" s="122"/>
      <c r="Y588" s="122"/>
      <c r="Z588" s="122"/>
      <c r="AA588" s="122"/>
      <c r="AB588" s="122"/>
      <c r="AC588" s="119"/>
      <c r="AD588" s="119"/>
      <c r="AE588" s="119"/>
      <c r="AF588" s="119"/>
    </row>
    <row r="589" spans="17:32" ht="15" customHeight="1" x14ac:dyDescent="0.25">
      <c r="Q589" s="113"/>
      <c r="R589" s="113"/>
      <c r="S589" s="115"/>
      <c r="T589" s="115"/>
      <c r="U589" s="122"/>
      <c r="V589" s="122"/>
      <c r="W589" s="122"/>
      <c r="X589" s="122"/>
      <c r="Y589" s="122"/>
      <c r="Z589" s="122"/>
      <c r="AA589" s="122"/>
      <c r="AB589" s="122"/>
      <c r="AC589" s="119"/>
      <c r="AD589" s="119"/>
      <c r="AE589" s="119"/>
      <c r="AF589" s="119"/>
    </row>
    <row r="590" spans="17:32" ht="15" customHeight="1" x14ac:dyDescent="0.25">
      <c r="Q590" s="113"/>
      <c r="R590" s="113"/>
      <c r="S590" s="115"/>
      <c r="T590" s="115"/>
      <c r="U590" s="122"/>
      <c r="V590" s="122"/>
      <c r="W590" s="122"/>
      <c r="X590" s="122"/>
      <c r="Y590" s="122"/>
      <c r="Z590" s="122"/>
      <c r="AA590" s="122"/>
      <c r="AB590" s="122"/>
      <c r="AC590" s="119"/>
      <c r="AD590" s="119"/>
      <c r="AE590" s="119"/>
      <c r="AF590" s="119"/>
    </row>
    <row r="591" spans="17:32" ht="15" customHeight="1" x14ac:dyDescent="0.25">
      <c r="Q591" s="113"/>
      <c r="R591" s="113"/>
      <c r="S591" s="115"/>
      <c r="T591" s="115"/>
      <c r="U591" s="122"/>
      <c r="V591" s="122"/>
      <c r="W591" s="122"/>
      <c r="X591" s="122"/>
      <c r="Y591" s="122"/>
      <c r="Z591" s="122"/>
      <c r="AA591" s="122"/>
      <c r="AB591" s="122"/>
      <c r="AC591" s="119"/>
      <c r="AD591" s="119"/>
      <c r="AE591" s="119"/>
      <c r="AF591" s="119"/>
    </row>
    <row r="592" spans="17:32" ht="15" customHeight="1" x14ac:dyDescent="0.25">
      <c r="Q592" s="113"/>
      <c r="R592" s="113"/>
      <c r="S592" s="115"/>
      <c r="T592" s="115"/>
      <c r="U592" s="122"/>
      <c r="V592" s="122"/>
      <c r="W592" s="122"/>
      <c r="X592" s="122"/>
      <c r="Y592" s="122"/>
      <c r="Z592" s="122"/>
      <c r="AA592" s="122"/>
      <c r="AB592" s="122"/>
      <c r="AC592" s="119"/>
      <c r="AD592" s="119"/>
      <c r="AE592" s="119"/>
      <c r="AF592" s="119"/>
    </row>
    <row r="593" spans="17:32" ht="15" customHeight="1" x14ac:dyDescent="0.25">
      <c r="Q593" s="113"/>
      <c r="R593" s="113"/>
      <c r="S593" s="115"/>
      <c r="T593" s="115"/>
      <c r="U593" s="122"/>
      <c r="V593" s="122"/>
      <c r="W593" s="122"/>
      <c r="X593" s="122"/>
      <c r="Y593" s="122"/>
      <c r="Z593" s="122"/>
      <c r="AA593" s="122"/>
      <c r="AB593" s="122"/>
      <c r="AC593" s="119"/>
      <c r="AD593" s="119"/>
      <c r="AE593" s="119"/>
      <c r="AF593" s="119"/>
    </row>
    <row r="594" spans="17:32" ht="15" customHeight="1" x14ac:dyDescent="0.25">
      <c r="Q594" s="113"/>
      <c r="R594" s="113"/>
      <c r="S594" s="115"/>
      <c r="T594" s="115"/>
      <c r="U594" s="122"/>
      <c r="V594" s="122"/>
      <c r="W594" s="122"/>
      <c r="X594" s="122"/>
      <c r="Y594" s="122"/>
      <c r="Z594" s="122"/>
      <c r="AA594" s="122"/>
      <c r="AB594" s="122"/>
      <c r="AC594" s="119"/>
      <c r="AD594" s="119"/>
      <c r="AE594" s="119"/>
      <c r="AF594" s="119"/>
    </row>
    <row r="595" spans="17:32" ht="15" customHeight="1" x14ac:dyDescent="0.25">
      <c r="Q595" s="113"/>
      <c r="R595" s="113"/>
      <c r="S595" s="115"/>
      <c r="T595" s="115"/>
      <c r="U595" s="122"/>
      <c r="V595" s="122"/>
      <c r="W595" s="122"/>
      <c r="X595" s="122"/>
      <c r="Y595" s="122"/>
      <c r="Z595" s="122"/>
      <c r="AA595" s="122"/>
      <c r="AB595" s="122"/>
      <c r="AC595" s="119"/>
      <c r="AD595" s="119"/>
      <c r="AE595" s="119"/>
      <c r="AF595" s="119"/>
    </row>
    <row r="596" spans="17:32" ht="15" customHeight="1" x14ac:dyDescent="0.25">
      <c r="Q596" s="113"/>
      <c r="R596" s="113"/>
      <c r="S596" s="115"/>
      <c r="T596" s="115"/>
      <c r="U596" s="122"/>
      <c r="V596" s="122"/>
      <c r="W596" s="122"/>
      <c r="X596" s="122"/>
      <c r="Y596" s="122"/>
      <c r="Z596" s="122"/>
      <c r="AA596" s="122"/>
      <c r="AB596" s="122"/>
      <c r="AC596" s="119"/>
      <c r="AD596" s="119"/>
      <c r="AE596" s="119"/>
      <c r="AF596" s="119"/>
    </row>
    <row r="597" spans="17:32" ht="15" customHeight="1" x14ac:dyDescent="0.25">
      <c r="Q597" s="113"/>
      <c r="R597" s="113"/>
      <c r="S597" s="115"/>
      <c r="T597" s="115"/>
      <c r="U597" s="122"/>
      <c r="V597" s="122"/>
      <c r="W597" s="122"/>
      <c r="X597" s="122"/>
      <c r="Y597" s="122"/>
      <c r="Z597" s="122"/>
      <c r="AA597" s="122"/>
      <c r="AB597" s="122"/>
      <c r="AC597" s="119"/>
      <c r="AD597" s="119"/>
      <c r="AE597" s="119"/>
      <c r="AF597" s="119"/>
    </row>
    <row r="598" spans="17:32" ht="15" customHeight="1" x14ac:dyDescent="0.25">
      <c r="Q598" s="113"/>
      <c r="R598" s="113"/>
      <c r="S598" s="115"/>
      <c r="T598" s="115"/>
      <c r="U598" s="122"/>
      <c r="V598" s="122"/>
      <c r="W598" s="122"/>
      <c r="X598" s="122"/>
      <c r="Y598" s="122"/>
      <c r="Z598" s="122"/>
      <c r="AA598" s="122"/>
      <c r="AB598" s="122"/>
      <c r="AC598" s="119"/>
      <c r="AD598" s="119"/>
      <c r="AE598" s="119"/>
      <c r="AF598" s="119"/>
    </row>
    <row r="599" spans="17:32" ht="15" customHeight="1" x14ac:dyDescent="0.25">
      <c r="Q599" s="113"/>
      <c r="R599" s="113"/>
      <c r="S599" s="115"/>
      <c r="T599" s="115"/>
      <c r="U599" s="122"/>
      <c r="V599" s="122"/>
      <c r="W599" s="122"/>
      <c r="X599" s="122"/>
      <c r="Y599" s="122"/>
      <c r="Z599" s="122"/>
      <c r="AA599" s="122"/>
      <c r="AB599" s="122"/>
      <c r="AC599" s="119"/>
      <c r="AD599" s="119"/>
      <c r="AE599" s="119"/>
      <c r="AF599" s="119"/>
    </row>
    <row r="600" spans="17:32" ht="15" customHeight="1" x14ac:dyDescent="0.25">
      <c r="Q600" s="113"/>
      <c r="R600" s="113"/>
      <c r="S600" s="115"/>
      <c r="T600" s="115"/>
      <c r="U600" s="122"/>
      <c r="V600" s="122"/>
      <c r="W600" s="122"/>
      <c r="X600" s="122"/>
      <c r="Y600" s="122"/>
      <c r="Z600" s="122"/>
      <c r="AA600" s="122"/>
      <c r="AB600" s="122"/>
      <c r="AC600" s="119"/>
      <c r="AD600" s="119"/>
      <c r="AE600" s="119"/>
      <c r="AF600" s="119"/>
    </row>
    <row r="601" spans="17:32" ht="15" customHeight="1" x14ac:dyDescent="0.25">
      <c r="Q601" s="113"/>
      <c r="R601" s="113"/>
      <c r="S601" s="115"/>
      <c r="T601" s="115"/>
      <c r="U601" s="122"/>
      <c r="V601" s="122"/>
      <c r="W601" s="122"/>
      <c r="X601" s="122"/>
      <c r="Y601" s="122"/>
      <c r="Z601" s="122"/>
      <c r="AA601" s="122"/>
      <c r="AB601" s="122"/>
      <c r="AC601" s="119"/>
      <c r="AD601" s="119"/>
      <c r="AE601" s="119"/>
      <c r="AF601" s="119"/>
    </row>
    <row r="602" spans="17:32" ht="15" customHeight="1" x14ac:dyDescent="0.25">
      <c r="Q602" s="113"/>
      <c r="R602" s="113"/>
      <c r="S602" s="115"/>
      <c r="T602" s="115"/>
      <c r="U602" s="122"/>
      <c r="V602" s="122"/>
      <c r="W602" s="122"/>
      <c r="X602" s="122"/>
      <c r="Y602" s="122"/>
      <c r="Z602" s="122"/>
      <c r="AA602" s="122"/>
      <c r="AB602" s="122"/>
      <c r="AC602" s="119"/>
      <c r="AD602" s="119"/>
      <c r="AE602" s="119"/>
      <c r="AF602" s="119"/>
    </row>
    <row r="603" spans="17:32" ht="15" customHeight="1" x14ac:dyDescent="0.25">
      <c r="Q603" s="113"/>
      <c r="R603" s="113"/>
      <c r="S603" s="115"/>
      <c r="T603" s="115"/>
      <c r="U603" s="122"/>
      <c r="V603" s="122"/>
      <c r="W603" s="122"/>
      <c r="X603" s="122"/>
      <c r="Y603" s="122"/>
      <c r="Z603" s="122"/>
      <c r="AA603" s="122"/>
      <c r="AB603" s="122"/>
      <c r="AC603" s="119"/>
      <c r="AD603" s="119"/>
      <c r="AE603" s="119"/>
      <c r="AF603" s="119"/>
    </row>
    <row r="604" spans="17:32" ht="15" customHeight="1" x14ac:dyDescent="0.25">
      <c r="Q604" s="113"/>
      <c r="R604" s="113"/>
      <c r="S604" s="115"/>
      <c r="T604" s="115"/>
      <c r="U604" s="122"/>
      <c r="V604" s="122"/>
      <c r="W604" s="122"/>
      <c r="X604" s="122"/>
      <c r="Y604" s="122"/>
      <c r="Z604" s="122"/>
      <c r="AA604" s="122"/>
      <c r="AB604" s="122"/>
      <c r="AC604" s="119"/>
      <c r="AD604" s="119"/>
      <c r="AE604" s="119"/>
      <c r="AF604" s="119"/>
    </row>
    <row r="605" spans="17:32" ht="15" customHeight="1" x14ac:dyDescent="0.25">
      <c r="Q605" s="113"/>
      <c r="R605" s="113"/>
      <c r="S605" s="115"/>
      <c r="T605" s="115"/>
      <c r="U605" s="122"/>
      <c r="V605" s="122"/>
      <c r="W605" s="122"/>
      <c r="X605" s="122"/>
      <c r="Y605" s="122"/>
      <c r="Z605" s="122"/>
      <c r="AA605" s="122"/>
      <c r="AB605" s="122"/>
      <c r="AC605" s="119"/>
      <c r="AD605" s="119"/>
      <c r="AE605" s="119"/>
      <c r="AF605" s="119"/>
    </row>
    <row r="606" spans="17:32" ht="15" customHeight="1" x14ac:dyDescent="0.25">
      <c r="Q606" s="113"/>
      <c r="R606" s="113"/>
      <c r="S606" s="115"/>
      <c r="T606" s="115"/>
      <c r="U606" s="122"/>
      <c r="V606" s="122"/>
      <c r="W606" s="122"/>
      <c r="X606" s="122"/>
      <c r="Y606" s="122"/>
      <c r="Z606" s="122"/>
      <c r="AA606" s="122"/>
      <c r="AB606" s="122"/>
      <c r="AC606" s="119"/>
      <c r="AD606" s="119"/>
      <c r="AE606" s="119"/>
      <c r="AF606" s="119"/>
    </row>
    <row r="607" spans="17:32" ht="15" customHeight="1" x14ac:dyDescent="0.25">
      <c r="Q607" s="113"/>
      <c r="R607" s="113"/>
      <c r="S607" s="115"/>
      <c r="T607" s="115"/>
      <c r="U607" s="122"/>
      <c r="V607" s="122"/>
      <c r="W607" s="122"/>
      <c r="X607" s="122"/>
      <c r="Y607" s="122"/>
      <c r="Z607" s="122"/>
      <c r="AA607" s="122"/>
      <c r="AB607" s="122"/>
      <c r="AC607" s="119"/>
      <c r="AD607" s="119"/>
      <c r="AE607" s="119"/>
      <c r="AF607" s="119"/>
    </row>
    <row r="608" spans="17:32" ht="15" customHeight="1" x14ac:dyDescent="0.25">
      <c r="Q608" s="113"/>
      <c r="R608" s="113"/>
      <c r="S608" s="115"/>
      <c r="T608" s="115"/>
      <c r="U608" s="122"/>
      <c r="V608" s="122"/>
      <c r="W608" s="122"/>
      <c r="X608" s="122"/>
      <c r="Y608" s="122"/>
      <c r="Z608" s="122"/>
      <c r="AA608" s="122"/>
      <c r="AB608" s="122"/>
      <c r="AC608" s="119"/>
      <c r="AD608" s="119"/>
      <c r="AE608" s="119"/>
      <c r="AF608" s="119"/>
    </row>
    <row r="609" spans="17:32" ht="15" customHeight="1" x14ac:dyDescent="0.25">
      <c r="Q609" s="113"/>
      <c r="R609" s="113"/>
      <c r="S609" s="115"/>
      <c r="T609" s="115"/>
      <c r="U609" s="122"/>
      <c r="V609" s="122"/>
      <c r="W609" s="122"/>
      <c r="X609" s="122"/>
      <c r="Y609" s="122"/>
      <c r="Z609" s="122"/>
      <c r="AA609" s="122"/>
      <c r="AB609" s="122"/>
      <c r="AC609" s="119"/>
      <c r="AD609" s="119"/>
      <c r="AE609" s="119"/>
      <c r="AF609" s="119"/>
    </row>
    <row r="610" spans="17:32" ht="15" customHeight="1" x14ac:dyDescent="0.25">
      <c r="Q610" s="113"/>
      <c r="R610" s="113"/>
      <c r="S610" s="115"/>
      <c r="T610" s="115"/>
      <c r="U610" s="122"/>
      <c r="V610" s="122"/>
      <c r="W610" s="122"/>
      <c r="X610" s="122"/>
      <c r="Y610" s="122"/>
      <c r="Z610" s="122"/>
      <c r="AA610" s="122"/>
      <c r="AB610" s="122"/>
      <c r="AC610" s="119"/>
      <c r="AD610" s="119"/>
      <c r="AE610" s="119"/>
      <c r="AF610" s="119"/>
    </row>
    <row r="611" spans="17:32" ht="15" customHeight="1" x14ac:dyDescent="0.25">
      <c r="Q611" s="113"/>
      <c r="R611" s="113"/>
      <c r="S611" s="115"/>
      <c r="T611" s="115"/>
      <c r="U611" s="122"/>
      <c r="V611" s="122"/>
      <c r="W611" s="122"/>
      <c r="X611" s="122"/>
      <c r="Y611" s="122"/>
      <c r="Z611" s="122"/>
      <c r="AA611" s="122"/>
      <c r="AB611" s="122"/>
      <c r="AC611" s="119"/>
      <c r="AD611" s="119"/>
      <c r="AE611" s="119"/>
      <c r="AF611" s="119"/>
    </row>
    <row r="612" spans="17:32" ht="15" customHeight="1" x14ac:dyDescent="0.25">
      <c r="Q612" s="113"/>
      <c r="R612" s="113"/>
      <c r="S612" s="115"/>
      <c r="T612" s="115"/>
      <c r="U612" s="122"/>
      <c r="V612" s="122"/>
      <c r="W612" s="122"/>
      <c r="X612" s="122"/>
      <c r="Y612" s="122"/>
      <c r="Z612" s="122"/>
      <c r="AA612" s="122"/>
      <c r="AB612" s="122"/>
      <c r="AC612" s="119"/>
      <c r="AD612" s="119"/>
      <c r="AE612" s="119"/>
      <c r="AF612" s="119"/>
    </row>
    <row r="613" spans="17:32" ht="15" customHeight="1" x14ac:dyDescent="0.25">
      <c r="Q613" s="113"/>
      <c r="R613" s="113"/>
      <c r="S613" s="115"/>
      <c r="T613" s="115"/>
      <c r="U613" s="122"/>
      <c r="V613" s="122"/>
      <c r="W613" s="122"/>
      <c r="X613" s="122"/>
      <c r="Y613" s="122"/>
      <c r="Z613" s="122"/>
      <c r="AA613" s="122"/>
      <c r="AB613" s="122"/>
      <c r="AC613" s="119"/>
      <c r="AD613" s="119"/>
      <c r="AE613" s="119"/>
      <c r="AF613" s="119"/>
    </row>
    <row r="614" spans="17:32" ht="15" customHeight="1" x14ac:dyDescent="0.25">
      <c r="Q614" s="113"/>
      <c r="R614" s="113"/>
      <c r="S614" s="115"/>
      <c r="T614" s="115"/>
      <c r="U614" s="122"/>
      <c r="V614" s="122"/>
      <c r="W614" s="122"/>
      <c r="X614" s="122"/>
      <c r="Y614" s="122"/>
      <c r="Z614" s="122"/>
      <c r="AA614" s="122"/>
      <c r="AB614" s="122"/>
      <c r="AC614" s="119"/>
      <c r="AD614" s="119"/>
      <c r="AE614" s="119"/>
      <c r="AF614" s="119"/>
    </row>
    <row r="615" spans="17:32" ht="15" customHeight="1" x14ac:dyDescent="0.25">
      <c r="Q615" s="113"/>
      <c r="R615" s="113"/>
      <c r="S615" s="115"/>
      <c r="T615" s="115"/>
      <c r="U615" s="122"/>
      <c r="V615" s="122"/>
      <c r="W615" s="122"/>
      <c r="X615" s="122"/>
      <c r="Y615" s="122"/>
      <c r="Z615" s="122"/>
      <c r="AA615" s="122"/>
      <c r="AB615" s="122"/>
      <c r="AC615" s="119"/>
      <c r="AD615" s="119"/>
      <c r="AE615" s="119"/>
      <c r="AF615" s="119"/>
    </row>
    <row r="616" spans="17:32" ht="15" customHeight="1" x14ac:dyDescent="0.25">
      <c r="Q616" s="113"/>
      <c r="R616" s="113"/>
      <c r="S616" s="115"/>
      <c r="T616" s="115"/>
      <c r="U616" s="122"/>
      <c r="V616" s="122"/>
      <c r="W616" s="122"/>
      <c r="X616" s="122"/>
      <c r="Y616" s="122"/>
      <c r="Z616" s="122"/>
      <c r="AA616" s="122"/>
      <c r="AB616" s="122"/>
      <c r="AC616" s="119"/>
      <c r="AD616" s="119"/>
      <c r="AE616" s="119"/>
      <c r="AF616" s="119"/>
    </row>
    <row r="617" spans="17:32" ht="15" customHeight="1" x14ac:dyDescent="0.25">
      <c r="Q617" s="113"/>
      <c r="R617" s="113"/>
      <c r="S617" s="115"/>
      <c r="T617" s="115"/>
      <c r="U617" s="122"/>
      <c r="V617" s="122"/>
      <c r="W617" s="122"/>
      <c r="X617" s="122"/>
      <c r="Y617" s="122"/>
      <c r="Z617" s="122"/>
      <c r="AA617" s="122"/>
      <c r="AB617" s="122"/>
      <c r="AC617" s="119"/>
      <c r="AD617" s="119"/>
      <c r="AE617" s="119"/>
      <c r="AF617" s="119"/>
    </row>
    <row r="618" spans="17:32" ht="15" customHeight="1" x14ac:dyDescent="0.25">
      <c r="Q618" s="113"/>
      <c r="R618" s="113"/>
      <c r="S618" s="115"/>
      <c r="T618" s="115"/>
      <c r="U618" s="122"/>
      <c r="V618" s="122"/>
      <c r="W618" s="122"/>
      <c r="X618" s="122"/>
      <c r="Y618" s="122"/>
      <c r="Z618" s="122"/>
      <c r="AA618" s="122"/>
      <c r="AB618" s="122"/>
      <c r="AC618" s="119"/>
      <c r="AD618" s="119"/>
      <c r="AE618" s="119"/>
      <c r="AF618" s="119"/>
    </row>
    <row r="619" spans="17:32" ht="15" customHeight="1" x14ac:dyDescent="0.25">
      <c r="Q619" s="113"/>
      <c r="R619" s="113"/>
      <c r="S619" s="115"/>
      <c r="T619" s="115"/>
      <c r="U619" s="122"/>
      <c r="V619" s="122"/>
      <c r="W619" s="122"/>
      <c r="X619" s="122"/>
      <c r="Y619" s="122"/>
      <c r="Z619" s="122"/>
      <c r="AA619" s="122"/>
      <c r="AB619" s="122"/>
      <c r="AC619" s="119"/>
      <c r="AD619" s="119"/>
      <c r="AE619" s="119"/>
      <c r="AF619" s="119"/>
    </row>
    <row r="620" spans="17:32" ht="15" customHeight="1" x14ac:dyDescent="0.25">
      <c r="Q620" s="113"/>
      <c r="R620" s="113"/>
      <c r="S620" s="115"/>
      <c r="T620" s="115"/>
      <c r="U620" s="122"/>
      <c r="V620" s="122"/>
      <c r="W620" s="122"/>
      <c r="X620" s="122"/>
      <c r="Y620" s="122"/>
      <c r="Z620" s="122"/>
      <c r="AA620" s="122"/>
      <c r="AB620" s="122"/>
      <c r="AC620" s="119"/>
      <c r="AD620" s="119"/>
      <c r="AE620" s="119"/>
      <c r="AF620" s="119"/>
    </row>
    <row r="621" spans="17:32" ht="15" customHeight="1" x14ac:dyDescent="0.25">
      <c r="Q621" s="113"/>
      <c r="R621" s="113"/>
      <c r="S621" s="115"/>
      <c r="T621" s="115"/>
      <c r="U621" s="122"/>
      <c r="V621" s="122"/>
      <c r="W621" s="122"/>
      <c r="X621" s="122"/>
      <c r="Y621" s="122"/>
      <c r="Z621" s="122"/>
      <c r="AA621" s="122"/>
      <c r="AB621" s="122"/>
      <c r="AC621" s="119"/>
      <c r="AD621" s="119"/>
      <c r="AE621" s="119"/>
      <c r="AF621" s="119"/>
    </row>
    <row r="622" spans="17:32" ht="15" customHeight="1" x14ac:dyDescent="0.25">
      <c r="Q622" s="113"/>
      <c r="R622" s="113"/>
      <c r="S622" s="115"/>
      <c r="T622" s="115"/>
      <c r="U622" s="122"/>
      <c r="V622" s="122"/>
      <c r="W622" s="122"/>
      <c r="X622" s="122"/>
      <c r="Y622" s="122"/>
      <c r="Z622" s="122"/>
      <c r="AA622" s="122"/>
      <c r="AB622" s="122"/>
      <c r="AC622" s="119"/>
      <c r="AD622" s="119"/>
      <c r="AE622" s="119"/>
      <c r="AF622" s="119"/>
    </row>
    <row r="623" spans="17:32" ht="15" customHeight="1" x14ac:dyDescent="0.25">
      <c r="Q623" s="113"/>
      <c r="R623" s="113"/>
      <c r="S623" s="115"/>
      <c r="T623" s="115"/>
      <c r="U623" s="122"/>
      <c r="V623" s="122"/>
      <c r="W623" s="122"/>
      <c r="X623" s="122"/>
      <c r="Y623" s="122"/>
      <c r="Z623" s="122"/>
      <c r="AA623" s="122"/>
      <c r="AB623" s="122"/>
      <c r="AC623" s="119"/>
      <c r="AD623" s="119"/>
      <c r="AE623" s="119"/>
      <c r="AF623" s="119"/>
    </row>
    <row r="624" spans="17:32" ht="15" customHeight="1" x14ac:dyDescent="0.25">
      <c r="Q624" s="113"/>
      <c r="R624" s="113"/>
      <c r="S624" s="115"/>
      <c r="T624" s="115"/>
      <c r="U624" s="122"/>
      <c r="V624" s="122"/>
      <c r="W624" s="122"/>
      <c r="X624" s="122"/>
      <c r="Y624" s="122"/>
      <c r="Z624" s="122"/>
      <c r="AA624" s="122"/>
      <c r="AB624" s="122"/>
      <c r="AC624" s="119"/>
      <c r="AD624" s="119"/>
      <c r="AE624" s="119"/>
      <c r="AF624" s="119"/>
    </row>
    <row r="625" spans="17:32" ht="15" customHeight="1" x14ac:dyDescent="0.25">
      <c r="Q625" s="113"/>
      <c r="R625" s="113"/>
      <c r="S625" s="115"/>
      <c r="T625" s="115"/>
      <c r="U625" s="122"/>
      <c r="V625" s="122"/>
      <c r="W625" s="122"/>
      <c r="X625" s="122"/>
      <c r="Y625" s="122"/>
      <c r="Z625" s="122"/>
      <c r="AA625" s="122"/>
      <c r="AB625" s="122"/>
      <c r="AC625" s="119"/>
      <c r="AD625" s="119"/>
      <c r="AE625" s="119"/>
      <c r="AF625" s="119"/>
    </row>
    <row r="626" spans="17:32" ht="15" customHeight="1" x14ac:dyDescent="0.25">
      <c r="Q626" s="113"/>
      <c r="R626" s="113"/>
      <c r="S626" s="115"/>
      <c r="T626" s="115"/>
      <c r="U626" s="122"/>
      <c r="V626" s="122"/>
      <c r="W626" s="122"/>
      <c r="X626" s="122"/>
      <c r="Y626" s="122"/>
      <c r="Z626" s="122"/>
      <c r="AA626" s="122"/>
      <c r="AB626" s="122"/>
      <c r="AC626" s="119"/>
      <c r="AD626" s="119"/>
      <c r="AE626" s="119"/>
      <c r="AF626" s="119"/>
    </row>
    <row r="627" spans="17:32" ht="15" customHeight="1" x14ac:dyDescent="0.25">
      <c r="Q627" s="113"/>
      <c r="R627" s="113"/>
      <c r="S627" s="115"/>
      <c r="T627" s="115"/>
      <c r="U627" s="122"/>
      <c r="V627" s="122"/>
      <c r="W627" s="122"/>
      <c r="X627" s="122"/>
      <c r="Y627" s="122"/>
      <c r="Z627" s="122"/>
      <c r="AA627" s="122"/>
      <c r="AB627" s="122"/>
      <c r="AC627" s="119"/>
      <c r="AD627" s="119"/>
      <c r="AE627" s="119"/>
      <c r="AF627" s="119"/>
    </row>
    <row r="628" spans="17:32" ht="15" customHeight="1" x14ac:dyDescent="0.25">
      <c r="Q628" s="113"/>
      <c r="R628" s="113"/>
      <c r="S628" s="115"/>
      <c r="T628" s="115"/>
      <c r="U628" s="122"/>
      <c r="V628" s="122"/>
      <c r="W628" s="122"/>
      <c r="X628" s="122"/>
      <c r="Y628" s="122"/>
      <c r="Z628" s="122"/>
      <c r="AA628" s="122"/>
      <c r="AB628" s="122"/>
      <c r="AC628" s="119"/>
      <c r="AD628" s="119"/>
      <c r="AE628" s="119"/>
      <c r="AF628" s="119"/>
    </row>
    <row r="629" spans="17:32" ht="15" customHeight="1" x14ac:dyDescent="0.25">
      <c r="Q629" s="113"/>
      <c r="R629" s="113"/>
      <c r="S629" s="115"/>
      <c r="T629" s="115"/>
      <c r="U629" s="122"/>
      <c r="V629" s="122"/>
      <c r="W629" s="122"/>
      <c r="X629" s="122"/>
      <c r="Y629" s="122"/>
      <c r="Z629" s="122"/>
      <c r="AA629" s="122"/>
      <c r="AB629" s="122"/>
      <c r="AC629" s="119"/>
      <c r="AD629" s="119"/>
      <c r="AE629" s="119"/>
      <c r="AF629" s="119"/>
    </row>
    <row r="630" spans="17:32" ht="15" customHeight="1" x14ac:dyDescent="0.25">
      <c r="Q630" s="113"/>
      <c r="R630" s="113"/>
      <c r="S630" s="115"/>
      <c r="T630" s="115"/>
      <c r="U630" s="122"/>
      <c r="V630" s="122"/>
      <c r="W630" s="122"/>
      <c r="X630" s="122"/>
      <c r="Y630" s="122"/>
      <c r="Z630" s="122"/>
      <c r="AA630" s="122"/>
      <c r="AB630" s="122"/>
      <c r="AC630" s="119"/>
      <c r="AD630" s="119"/>
      <c r="AE630" s="119"/>
      <c r="AF630" s="119"/>
    </row>
    <row r="631" spans="17:32" ht="15" customHeight="1" x14ac:dyDescent="0.25">
      <c r="Q631" s="113"/>
      <c r="R631" s="113"/>
      <c r="S631" s="115"/>
      <c r="T631" s="115"/>
      <c r="U631" s="122"/>
      <c r="V631" s="122"/>
      <c r="W631" s="122"/>
      <c r="X631" s="122"/>
      <c r="Y631" s="122"/>
      <c r="Z631" s="122"/>
      <c r="AA631" s="122"/>
      <c r="AB631" s="122"/>
      <c r="AC631" s="119"/>
      <c r="AD631" s="119"/>
      <c r="AE631" s="119"/>
      <c r="AF631" s="119"/>
    </row>
    <row r="632" spans="17:32" ht="15" customHeight="1" x14ac:dyDescent="0.25">
      <c r="Q632" s="113"/>
      <c r="R632" s="113"/>
      <c r="S632" s="115"/>
      <c r="T632" s="115"/>
      <c r="U632" s="122"/>
      <c r="V632" s="122"/>
      <c r="W632" s="122"/>
      <c r="X632" s="122"/>
      <c r="Y632" s="122"/>
      <c r="Z632" s="122"/>
      <c r="AA632" s="122"/>
      <c r="AB632" s="122"/>
      <c r="AC632" s="119"/>
      <c r="AD632" s="119"/>
      <c r="AE632" s="119"/>
      <c r="AF632" s="119"/>
    </row>
    <row r="633" spans="17:32" ht="15" customHeight="1" x14ac:dyDescent="0.25">
      <c r="Q633" s="113"/>
      <c r="R633" s="113"/>
      <c r="S633" s="115"/>
      <c r="T633" s="115"/>
      <c r="U633" s="122"/>
      <c r="V633" s="122"/>
      <c r="W633" s="122"/>
      <c r="X633" s="122"/>
      <c r="Y633" s="122"/>
      <c r="Z633" s="122"/>
      <c r="AA633" s="122"/>
      <c r="AB633" s="122"/>
      <c r="AC633" s="119"/>
      <c r="AD633" s="119"/>
      <c r="AE633" s="119"/>
      <c r="AF633" s="119"/>
    </row>
    <row r="634" spans="17:32" ht="15" customHeight="1" x14ac:dyDescent="0.25">
      <c r="Q634" s="113"/>
      <c r="R634" s="113"/>
      <c r="S634" s="115"/>
      <c r="T634" s="115"/>
      <c r="U634" s="122"/>
      <c r="V634" s="122"/>
      <c r="W634" s="122"/>
      <c r="X634" s="122"/>
      <c r="Y634" s="122"/>
      <c r="Z634" s="122"/>
      <c r="AA634" s="122"/>
      <c r="AB634" s="122"/>
      <c r="AC634" s="119"/>
      <c r="AD634" s="119"/>
      <c r="AE634" s="119"/>
      <c r="AF634" s="119"/>
    </row>
    <row r="635" spans="17:32" ht="15" customHeight="1" x14ac:dyDescent="0.25">
      <c r="Q635" s="113"/>
      <c r="R635" s="113"/>
      <c r="S635" s="115"/>
      <c r="T635" s="115"/>
      <c r="U635" s="122"/>
      <c r="V635" s="122"/>
      <c r="W635" s="122"/>
      <c r="X635" s="122"/>
      <c r="Y635" s="122"/>
      <c r="Z635" s="122"/>
      <c r="AA635" s="122"/>
      <c r="AB635" s="122"/>
      <c r="AC635" s="119"/>
      <c r="AD635" s="119"/>
      <c r="AE635" s="119"/>
      <c r="AF635" s="119"/>
    </row>
    <row r="636" spans="17:32" ht="15" customHeight="1" x14ac:dyDescent="0.25">
      <c r="Q636" s="113"/>
      <c r="R636" s="113"/>
      <c r="S636" s="115"/>
      <c r="T636" s="115"/>
      <c r="U636" s="122"/>
      <c r="V636" s="122"/>
      <c r="W636" s="122"/>
      <c r="X636" s="122"/>
      <c r="Y636" s="122"/>
      <c r="Z636" s="122"/>
      <c r="AA636" s="122"/>
      <c r="AB636" s="122"/>
      <c r="AC636" s="119"/>
      <c r="AD636" s="119"/>
      <c r="AE636" s="119"/>
      <c r="AF636" s="119"/>
    </row>
    <row r="637" spans="17:32" ht="15" customHeight="1" x14ac:dyDescent="0.25">
      <c r="Q637" s="113"/>
      <c r="R637" s="113"/>
      <c r="S637" s="115"/>
      <c r="T637" s="115"/>
      <c r="U637" s="122"/>
      <c r="V637" s="122"/>
      <c r="W637" s="122"/>
      <c r="X637" s="122"/>
      <c r="Y637" s="122"/>
      <c r="Z637" s="122"/>
      <c r="AA637" s="122"/>
      <c r="AB637" s="122"/>
      <c r="AC637" s="119"/>
      <c r="AD637" s="119"/>
      <c r="AE637" s="119"/>
      <c r="AF637" s="119"/>
    </row>
    <row r="638" spans="17:32" ht="15" customHeight="1" x14ac:dyDescent="0.25">
      <c r="Q638" s="113"/>
      <c r="R638" s="113"/>
      <c r="S638" s="115"/>
      <c r="T638" s="115"/>
      <c r="U638" s="122"/>
      <c r="V638" s="122"/>
      <c r="W638" s="122"/>
      <c r="X638" s="122"/>
      <c r="Y638" s="122"/>
      <c r="Z638" s="122"/>
      <c r="AA638" s="122"/>
      <c r="AB638" s="122"/>
      <c r="AC638" s="119"/>
      <c r="AD638" s="119"/>
      <c r="AE638" s="119"/>
      <c r="AF638" s="119"/>
    </row>
    <row r="639" spans="17:32" ht="15" customHeight="1" x14ac:dyDescent="0.25">
      <c r="Q639" s="113"/>
      <c r="R639" s="113"/>
      <c r="S639" s="115"/>
      <c r="T639" s="115"/>
      <c r="U639" s="122"/>
      <c r="V639" s="122"/>
      <c r="W639" s="122"/>
      <c r="X639" s="122"/>
      <c r="Y639" s="122"/>
      <c r="Z639" s="122"/>
      <c r="AA639" s="122"/>
      <c r="AB639" s="122"/>
      <c r="AC639" s="119"/>
      <c r="AD639" s="119"/>
      <c r="AE639" s="119"/>
      <c r="AF639" s="119"/>
    </row>
    <row r="640" spans="17:32" ht="15" customHeight="1" x14ac:dyDescent="0.25">
      <c r="Q640" s="113"/>
      <c r="R640" s="113"/>
      <c r="S640" s="115"/>
      <c r="T640" s="115"/>
      <c r="U640" s="122"/>
      <c r="V640" s="122"/>
      <c r="W640" s="122"/>
      <c r="X640" s="122"/>
      <c r="Y640" s="122"/>
      <c r="Z640" s="122"/>
      <c r="AA640" s="122"/>
      <c r="AB640" s="122"/>
      <c r="AC640" s="119"/>
      <c r="AD640" s="119"/>
      <c r="AE640" s="119"/>
      <c r="AF640" s="119"/>
    </row>
    <row r="641" spans="17:32" ht="15" customHeight="1" x14ac:dyDescent="0.25">
      <c r="Q641" s="113"/>
      <c r="R641" s="113"/>
      <c r="S641" s="115"/>
      <c r="T641" s="115"/>
      <c r="U641" s="122"/>
      <c r="V641" s="122"/>
      <c r="W641" s="122"/>
      <c r="X641" s="122"/>
      <c r="Y641" s="122"/>
      <c r="Z641" s="122"/>
      <c r="AA641" s="122"/>
      <c r="AB641" s="122"/>
      <c r="AC641" s="119"/>
      <c r="AD641" s="119"/>
      <c r="AE641" s="119"/>
      <c r="AF641" s="119"/>
    </row>
    <row r="642" spans="17:32" ht="15" customHeight="1" x14ac:dyDescent="0.25">
      <c r="Q642" s="113"/>
      <c r="R642" s="113"/>
      <c r="S642" s="115"/>
      <c r="T642" s="115"/>
      <c r="U642" s="122"/>
      <c r="V642" s="122"/>
      <c r="W642" s="122"/>
      <c r="X642" s="122"/>
      <c r="Y642" s="122"/>
      <c r="Z642" s="122"/>
      <c r="AA642" s="122"/>
      <c r="AB642" s="122"/>
      <c r="AC642" s="119"/>
      <c r="AD642" s="119"/>
      <c r="AE642" s="119"/>
      <c r="AF642" s="119"/>
    </row>
    <row r="643" spans="17:32" ht="15" customHeight="1" x14ac:dyDescent="0.25">
      <c r="Q643" s="113"/>
      <c r="R643" s="113"/>
      <c r="S643" s="115"/>
      <c r="T643" s="115"/>
      <c r="U643" s="122"/>
      <c r="V643" s="122"/>
      <c r="W643" s="122"/>
      <c r="X643" s="122"/>
      <c r="Y643" s="122"/>
      <c r="Z643" s="122"/>
      <c r="AA643" s="122"/>
      <c r="AB643" s="122"/>
      <c r="AC643" s="119"/>
      <c r="AD643" s="119"/>
      <c r="AE643" s="119"/>
      <c r="AF643" s="119"/>
    </row>
    <row r="644" spans="17:32" ht="15" customHeight="1" x14ac:dyDescent="0.25">
      <c r="Q644" s="113"/>
      <c r="R644" s="113"/>
      <c r="S644" s="115"/>
      <c r="T644" s="115"/>
      <c r="U644" s="122"/>
      <c r="V644" s="122"/>
      <c r="W644" s="122"/>
      <c r="X644" s="122"/>
      <c r="Y644" s="122"/>
      <c r="Z644" s="122"/>
      <c r="AA644" s="122"/>
      <c r="AB644" s="122"/>
      <c r="AC644" s="119"/>
      <c r="AD644" s="119"/>
      <c r="AE644" s="119"/>
      <c r="AF644" s="119"/>
    </row>
    <row r="645" spans="17:32" ht="15" customHeight="1" x14ac:dyDescent="0.25">
      <c r="Q645" s="113"/>
      <c r="R645" s="113"/>
      <c r="S645" s="115"/>
      <c r="T645" s="115"/>
      <c r="U645" s="122"/>
      <c r="V645" s="122"/>
      <c r="W645" s="122"/>
      <c r="X645" s="122"/>
      <c r="Y645" s="122"/>
      <c r="Z645" s="122"/>
      <c r="AA645" s="122"/>
      <c r="AB645" s="122"/>
      <c r="AC645" s="119"/>
      <c r="AD645" s="119"/>
      <c r="AE645" s="119"/>
      <c r="AF645" s="119"/>
    </row>
    <row r="646" spans="17:32" ht="15" customHeight="1" x14ac:dyDescent="0.25">
      <c r="Q646" s="113"/>
      <c r="R646" s="113"/>
      <c r="S646" s="115"/>
      <c r="T646" s="115"/>
      <c r="U646" s="122"/>
      <c r="V646" s="122"/>
      <c r="W646" s="122"/>
      <c r="X646" s="122"/>
      <c r="Y646" s="122"/>
      <c r="Z646" s="122"/>
      <c r="AA646" s="122"/>
      <c r="AB646" s="122"/>
      <c r="AC646" s="119"/>
      <c r="AD646" s="119"/>
      <c r="AE646" s="119"/>
      <c r="AF646" s="119"/>
    </row>
    <row r="647" spans="17:32" ht="15" customHeight="1" x14ac:dyDescent="0.25">
      <c r="Q647" s="113"/>
      <c r="R647" s="113"/>
      <c r="S647" s="115"/>
      <c r="T647" s="115"/>
      <c r="U647" s="122"/>
      <c r="V647" s="122"/>
      <c r="W647" s="122"/>
      <c r="X647" s="122"/>
      <c r="Y647" s="122"/>
      <c r="Z647" s="122"/>
      <c r="AA647" s="122"/>
      <c r="AB647" s="122"/>
      <c r="AC647" s="119"/>
      <c r="AD647" s="119"/>
      <c r="AE647" s="119"/>
      <c r="AF647" s="119"/>
    </row>
    <row r="648" spans="17:32" ht="15" customHeight="1" x14ac:dyDescent="0.25">
      <c r="Q648" s="113"/>
      <c r="R648" s="113"/>
      <c r="S648" s="115"/>
      <c r="T648" s="115"/>
      <c r="U648" s="122"/>
      <c r="V648" s="122"/>
      <c r="W648" s="122"/>
      <c r="X648" s="122"/>
      <c r="Y648" s="122"/>
      <c r="Z648" s="122"/>
      <c r="AA648" s="122"/>
      <c r="AB648" s="122"/>
      <c r="AC648" s="119"/>
      <c r="AD648" s="119"/>
      <c r="AE648" s="119"/>
      <c r="AF648" s="119"/>
    </row>
    <row r="649" spans="17:32" ht="15" customHeight="1" x14ac:dyDescent="0.25">
      <c r="Q649" s="113"/>
      <c r="R649" s="113"/>
      <c r="S649" s="115"/>
      <c r="T649" s="115"/>
      <c r="U649" s="122"/>
      <c r="V649" s="122"/>
      <c r="W649" s="122"/>
      <c r="X649" s="122"/>
      <c r="Y649" s="122"/>
      <c r="Z649" s="122"/>
      <c r="AA649" s="122"/>
      <c r="AB649" s="122"/>
      <c r="AC649" s="119"/>
      <c r="AD649" s="119"/>
      <c r="AE649" s="119"/>
      <c r="AF649" s="119"/>
    </row>
    <row r="650" spans="17:32" ht="15" customHeight="1" x14ac:dyDescent="0.25">
      <c r="Q650" s="113"/>
      <c r="R650" s="113"/>
      <c r="S650" s="115"/>
      <c r="T650" s="115"/>
      <c r="U650" s="122"/>
      <c r="V650" s="122"/>
      <c r="W650" s="122"/>
      <c r="X650" s="122"/>
      <c r="Y650" s="122"/>
      <c r="Z650" s="122"/>
      <c r="AA650" s="122"/>
      <c r="AB650" s="122"/>
      <c r="AC650" s="119"/>
      <c r="AD650" s="119"/>
      <c r="AE650" s="119"/>
      <c r="AF650" s="119"/>
    </row>
    <row r="651" spans="17:32" ht="15" customHeight="1" x14ac:dyDescent="0.25">
      <c r="Q651" s="113"/>
      <c r="R651" s="113"/>
      <c r="S651" s="115"/>
      <c r="T651" s="115"/>
      <c r="U651" s="122"/>
      <c r="V651" s="122"/>
      <c r="W651" s="122"/>
      <c r="X651" s="122"/>
      <c r="Y651" s="122"/>
      <c r="Z651" s="122"/>
      <c r="AA651" s="122"/>
      <c r="AB651" s="122"/>
      <c r="AC651" s="119"/>
      <c r="AD651" s="119"/>
      <c r="AE651" s="119"/>
      <c r="AF651" s="119"/>
    </row>
    <row r="652" spans="17:32" ht="15" customHeight="1" x14ac:dyDescent="0.25">
      <c r="Q652" s="113"/>
      <c r="R652" s="113"/>
      <c r="S652" s="115"/>
      <c r="T652" s="115"/>
      <c r="U652" s="122"/>
      <c r="V652" s="122"/>
      <c r="W652" s="122"/>
      <c r="X652" s="122"/>
      <c r="Y652" s="122"/>
      <c r="Z652" s="122"/>
      <c r="AA652" s="122"/>
      <c r="AB652" s="122"/>
      <c r="AC652" s="119"/>
      <c r="AD652" s="119"/>
      <c r="AE652" s="119"/>
      <c r="AF652" s="119"/>
    </row>
    <row r="653" spans="17:32" ht="15" customHeight="1" x14ac:dyDescent="0.25">
      <c r="Q653" s="113"/>
      <c r="R653" s="113"/>
      <c r="S653" s="115"/>
      <c r="T653" s="115"/>
      <c r="U653" s="122"/>
      <c r="V653" s="122"/>
      <c r="W653" s="122"/>
      <c r="X653" s="122"/>
      <c r="Y653" s="122"/>
      <c r="Z653" s="122"/>
      <c r="AA653" s="122"/>
      <c r="AB653" s="122"/>
      <c r="AC653" s="119"/>
      <c r="AD653" s="119"/>
      <c r="AE653" s="119"/>
      <c r="AF653" s="119"/>
    </row>
    <row r="654" spans="17:32" ht="15" customHeight="1" x14ac:dyDescent="0.25">
      <c r="Q654" s="113"/>
      <c r="R654" s="113"/>
      <c r="S654" s="115"/>
      <c r="T654" s="115"/>
      <c r="U654" s="122"/>
      <c r="V654" s="122"/>
      <c r="W654" s="122"/>
      <c r="X654" s="122"/>
      <c r="Y654" s="122"/>
      <c r="Z654" s="122"/>
      <c r="AA654" s="122"/>
      <c r="AB654" s="122"/>
      <c r="AC654" s="119"/>
      <c r="AD654" s="119"/>
      <c r="AE654" s="119"/>
      <c r="AF654" s="119"/>
    </row>
    <row r="655" spans="17:32" ht="15" customHeight="1" x14ac:dyDescent="0.25">
      <c r="Q655" s="113"/>
      <c r="R655" s="113"/>
      <c r="S655" s="115"/>
      <c r="T655" s="115"/>
      <c r="U655" s="122"/>
      <c r="V655" s="122"/>
      <c r="W655" s="122"/>
      <c r="X655" s="122"/>
      <c r="Y655" s="122"/>
      <c r="Z655" s="122"/>
      <c r="AA655" s="122"/>
      <c r="AB655" s="122"/>
      <c r="AC655" s="119"/>
      <c r="AD655" s="119"/>
      <c r="AE655" s="119"/>
      <c r="AF655" s="119"/>
    </row>
    <row r="656" spans="17:32" ht="15" customHeight="1" x14ac:dyDescent="0.25">
      <c r="Q656" s="113"/>
      <c r="R656" s="113"/>
      <c r="S656" s="115"/>
      <c r="T656" s="115"/>
      <c r="U656" s="122"/>
      <c r="V656" s="122"/>
      <c r="W656" s="122"/>
      <c r="X656" s="122"/>
      <c r="Y656" s="122"/>
      <c r="Z656" s="122"/>
      <c r="AA656" s="122"/>
      <c r="AB656" s="122"/>
      <c r="AC656" s="119"/>
      <c r="AD656" s="119"/>
      <c r="AE656" s="119"/>
      <c r="AF656" s="119"/>
    </row>
    <row r="657" spans="17:32" ht="15" customHeight="1" x14ac:dyDescent="0.25">
      <c r="Q657" s="113"/>
      <c r="R657" s="113"/>
      <c r="S657" s="115"/>
      <c r="T657" s="115"/>
      <c r="U657" s="122"/>
      <c r="V657" s="122"/>
      <c r="W657" s="122"/>
      <c r="X657" s="122"/>
      <c r="Y657" s="122"/>
      <c r="Z657" s="122"/>
      <c r="AA657" s="122"/>
      <c r="AB657" s="122"/>
      <c r="AC657" s="119"/>
      <c r="AD657" s="119"/>
      <c r="AE657" s="119"/>
      <c r="AF657" s="119"/>
    </row>
    <row r="658" spans="17:32" ht="15" customHeight="1" x14ac:dyDescent="0.25">
      <c r="Q658" s="113"/>
      <c r="R658" s="113"/>
      <c r="S658" s="115"/>
      <c r="T658" s="115"/>
      <c r="U658" s="122"/>
      <c r="V658" s="122"/>
      <c r="W658" s="122"/>
      <c r="X658" s="122"/>
      <c r="Y658" s="122"/>
      <c r="Z658" s="122"/>
      <c r="AA658" s="122"/>
      <c r="AB658" s="122"/>
      <c r="AC658" s="119"/>
      <c r="AD658" s="119"/>
      <c r="AE658" s="119"/>
      <c r="AF658" s="119"/>
    </row>
    <row r="659" spans="17:32" ht="15" customHeight="1" x14ac:dyDescent="0.25">
      <c r="Q659" s="113"/>
      <c r="R659" s="113"/>
      <c r="S659" s="115"/>
      <c r="T659" s="115"/>
      <c r="U659" s="122"/>
      <c r="V659" s="122"/>
      <c r="W659" s="122"/>
      <c r="X659" s="122"/>
      <c r="Y659" s="122"/>
      <c r="Z659" s="122"/>
      <c r="AA659" s="122"/>
      <c r="AB659" s="122"/>
      <c r="AC659" s="119"/>
      <c r="AD659" s="119"/>
      <c r="AE659" s="119"/>
      <c r="AF659" s="119"/>
    </row>
    <row r="660" spans="17:32" ht="15" customHeight="1" x14ac:dyDescent="0.25">
      <c r="Q660" s="113"/>
      <c r="R660" s="113"/>
      <c r="S660" s="115"/>
      <c r="T660" s="115"/>
      <c r="U660" s="122"/>
      <c r="V660" s="122"/>
      <c r="W660" s="122"/>
      <c r="X660" s="122"/>
      <c r="Y660" s="122"/>
      <c r="Z660" s="122"/>
      <c r="AA660" s="122"/>
      <c r="AB660" s="122"/>
      <c r="AC660" s="119"/>
      <c r="AD660" s="119"/>
      <c r="AE660" s="119"/>
      <c r="AF660" s="119"/>
    </row>
    <row r="661" spans="17:32" ht="15" customHeight="1" x14ac:dyDescent="0.25">
      <c r="Q661" s="113"/>
      <c r="R661" s="113"/>
      <c r="S661" s="115"/>
      <c r="T661" s="115"/>
      <c r="U661" s="122"/>
      <c r="V661" s="122"/>
      <c r="W661" s="122"/>
      <c r="X661" s="122"/>
      <c r="Y661" s="122"/>
      <c r="Z661" s="122"/>
      <c r="AA661" s="122"/>
      <c r="AB661" s="122"/>
      <c r="AC661" s="119"/>
      <c r="AD661" s="119"/>
      <c r="AE661" s="119"/>
      <c r="AF661" s="119"/>
    </row>
    <row r="662" spans="17:32" ht="15" customHeight="1" x14ac:dyDescent="0.25">
      <c r="Q662" s="113"/>
      <c r="R662" s="113"/>
      <c r="S662" s="115"/>
      <c r="T662" s="115"/>
      <c r="U662" s="122"/>
      <c r="V662" s="122"/>
      <c r="W662" s="122"/>
      <c r="X662" s="122"/>
      <c r="Y662" s="122"/>
      <c r="Z662" s="122"/>
      <c r="AA662" s="122"/>
      <c r="AB662" s="122"/>
      <c r="AC662" s="119"/>
      <c r="AD662" s="119"/>
      <c r="AE662" s="119"/>
      <c r="AF662" s="119"/>
    </row>
    <row r="663" spans="17:32" ht="15" customHeight="1" x14ac:dyDescent="0.25">
      <c r="Q663" s="113"/>
      <c r="R663" s="113"/>
      <c r="S663" s="115"/>
      <c r="T663" s="115"/>
      <c r="U663" s="122"/>
      <c r="V663" s="122"/>
      <c r="W663" s="122"/>
      <c r="X663" s="122"/>
      <c r="Y663" s="122"/>
      <c r="Z663" s="122"/>
      <c r="AA663" s="122"/>
      <c r="AB663" s="122"/>
      <c r="AC663" s="119"/>
      <c r="AD663" s="119"/>
      <c r="AE663" s="119"/>
      <c r="AF663" s="119"/>
    </row>
    <row r="664" spans="17:32" ht="15" customHeight="1" x14ac:dyDescent="0.25">
      <c r="Q664" s="113"/>
      <c r="R664" s="113"/>
      <c r="S664" s="115"/>
      <c r="T664" s="115"/>
      <c r="U664" s="122"/>
      <c r="V664" s="122"/>
      <c r="W664" s="122"/>
      <c r="X664" s="122"/>
      <c r="Y664" s="122"/>
      <c r="Z664" s="122"/>
      <c r="AA664" s="122"/>
      <c r="AB664" s="122"/>
      <c r="AC664" s="119"/>
      <c r="AD664" s="119"/>
      <c r="AE664" s="119"/>
      <c r="AF664" s="119"/>
    </row>
    <row r="665" spans="17:32" ht="15" customHeight="1" x14ac:dyDescent="0.25">
      <c r="Q665" s="113"/>
      <c r="R665" s="113"/>
      <c r="S665" s="115"/>
      <c r="T665" s="115"/>
      <c r="U665" s="122"/>
      <c r="V665" s="122"/>
      <c r="W665" s="122"/>
      <c r="X665" s="122"/>
      <c r="Y665" s="122"/>
      <c r="Z665" s="122"/>
      <c r="AA665" s="122"/>
      <c r="AB665" s="122"/>
      <c r="AC665" s="119"/>
      <c r="AD665" s="119"/>
      <c r="AE665" s="119"/>
      <c r="AF665" s="119"/>
    </row>
    <row r="666" spans="17:32" ht="15" customHeight="1" x14ac:dyDescent="0.25">
      <c r="Q666" s="113"/>
      <c r="R666" s="113"/>
      <c r="S666" s="115"/>
      <c r="T666" s="115"/>
      <c r="U666" s="122"/>
      <c r="V666" s="122"/>
      <c r="W666" s="122"/>
      <c r="X666" s="122"/>
      <c r="Y666" s="122"/>
      <c r="Z666" s="122"/>
      <c r="AA666" s="122"/>
      <c r="AB666" s="122"/>
      <c r="AC666" s="119"/>
      <c r="AD666" s="119"/>
      <c r="AE666" s="119"/>
      <c r="AF666" s="119"/>
    </row>
    <row r="667" spans="17:32" ht="15" customHeight="1" x14ac:dyDescent="0.25">
      <c r="Q667" s="113"/>
      <c r="R667" s="113"/>
      <c r="S667" s="115"/>
      <c r="T667" s="115"/>
      <c r="U667" s="122"/>
      <c r="V667" s="122"/>
      <c r="W667" s="122"/>
      <c r="X667" s="122"/>
      <c r="Y667" s="122"/>
      <c r="Z667" s="122"/>
      <c r="AA667" s="122"/>
      <c r="AB667" s="122"/>
      <c r="AC667" s="119"/>
      <c r="AD667" s="119"/>
      <c r="AE667" s="119"/>
      <c r="AF667" s="119"/>
    </row>
    <row r="668" spans="17:32" ht="15" customHeight="1" x14ac:dyDescent="0.25">
      <c r="Q668" s="113"/>
      <c r="R668" s="113"/>
      <c r="S668" s="115"/>
      <c r="T668" s="115"/>
      <c r="U668" s="122"/>
      <c r="V668" s="122"/>
      <c r="W668" s="122"/>
      <c r="X668" s="122"/>
      <c r="Y668" s="122"/>
      <c r="Z668" s="122"/>
      <c r="AA668" s="122"/>
      <c r="AB668" s="122"/>
      <c r="AC668" s="119"/>
      <c r="AD668" s="119"/>
      <c r="AE668" s="119"/>
      <c r="AF668" s="119"/>
    </row>
    <row r="669" spans="17:32" ht="15" customHeight="1" x14ac:dyDescent="0.25">
      <c r="Q669" s="113"/>
      <c r="R669" s="113"/>
      <c r="S669" s="115"/>
      <c r="T669" s="115"/>
      <c r="U669" s="122"/>
      <c r="V669" s="122"/>
      <c r="W669" s="122"/>
      <c r="X669" s="122"/>
      <c r="Y669" s="122"/>
      <c r="Z669" s="122"/>
      <c r="AA669" s="122"/>
      <c r="AB669" s="122"/>
      <c r="AC669" s="119"/>
      <c r="AD669" s="119"/>
      <c r="AE669" s="119"/>
      <c r="AF669" s="119"/>
    </row>
    <row r="670" spans="17:32" ht="15" customHeight="1" x14ac:dyDescent="0.25">
      <c r="Q670" s="113"/>
      <c r="R670" s="113"/>
      <c r="S670" s="115"/>
      <c r="T670" s="115"/>
      <c r="U670" s="122"/>
      <c r="V670" s="122"/>
      <c r="W670" s="122"/>
      <c r="X670" s="122"/>
      <c r="Y670" s="122"/>
      <c r="Z670" s="122"/>
      <c r="AA670" s="122"/>
      <c r="AB670" s="122"/>
      <c r="AC670" s="119"/>
      <c r="AD670" s="119"/>
      <c r="AE670" s="119"/>
      <c r="AF670" s="119"/>
    </row>
    <row r="671" spans="17:32" ht="15" customHeight="1" x14ac:dyDescent="0.25">
      <c r="Q671" s="113"/>
      <c r="R671" s="113"/>
      <c r="S671" s="115"/>
      <c r="T671" s="115"/>
      <c r="U671" s="122"/>
      <c r="V671" s="122"/>
      <c r="W671" s="122"/>
      <c r="X671" s="122"/>
      <c r="Y671" s="122"/>
      <c r="Z671" s="122"/>
      <c r="AA671" s="122"/>
      <c r="AB671" s="122"/>
      <c r="AC671" s="119"/>
      <c r="AD671" s="119"/>
      <c r="AE671" s="119"/>
      <c r="AF671" s="119"/>
    </row>
    <row r="672" spans="17:32" ht="15" customHeight="1" x14ac:dyDescent="0.25">
      <c r="Q672" s="113"/>
      <c r="R672" s="113"/>
      <c r="S672" s="115"/>
      <c r="T672" s="115"/>
      <c r="U672" s="122"/>
      <c r="V672" s="122"/>
      <c r="W672" s="122"/>
      <c r="X672" s="122"/>
      <c r="Y672" s="122"/>
      <c r="Z672" s="122"/>
      <c r="AA672" s="122"/>
      <c r="AB672" s="122"/>
      <c r="AC672" s="119"/>
      <c r="AD672" s="119"/>
      <c r="AE672" s="119"/>
      <c r="AF672" s="119"/>
    </row>
    <row r="673" spans="17:32" ht="15" customHeight="1" x14ac:dyDescent="0.25">
      <c r="Q673" s="113"/>
      <c r="R673" s="113"/>
      <c r="S673" s="115"/>
      <c r="T673" s="115"/>
      <c r="U673" s="122"/>
      <c r="V673" s="122"/>
      <c r="W673" s="122"/>
      <c r="X673" s="122"/>
      <c r="Y673" s="122"/>
      <c r="Z673" s="122"/>
      <c r="AA673" s="122"/>
      <c r="AB673" s="122"/>
      <c r="AC673" s="119"/>
      <c r="AD673" s="119"/>
      <c r="AE673" s="119"/>
      <c r="AF673" s="119"/>
    </row>
    <row r="674" spans="17:32" ht="15" customHeight="1" x14ac:dyDescent="0.25">
      <c r="Q674" s="113"/>
      <c r="R674" s="113"/>
      <c r="S674" s="115"/>
      <c r="T674" s="115"/>
      <c r="U674" s="122"/>
      <c r="V674" s="122"/>
      <c r="W674" s="122"/>
      <c r="X674" s="122"/>
      <c r="Y674" s="122"/>
      <c r="Z674" s="122"/>
      <c r="AA674" s="122"/>
      <c r="AB674" s="122"/>
      <c r="AC674" s="119"/>
      <c r="AD674" s="119"/>
      <c r="AE674" s="119"/>
      <c r="AF674" s="119"/>
    </row>
    <row r="675" spans="17:32" ht="15" customHeight="1" x14ac:dyDescent="0.25">
      <c r="Q675" s="113"/>
      <c r="R675" s="113"/>
      <c r="S675" s="115"/>
      <c r="T675" s="115"/>
      <c r="U675" s="122"/>
      <c r="V675" s="122"/>
      <c r="W675" s="122"/>
      <c r="X675" s="122"/>
      <c r="Y675" s="122"/>
      <c r="Z675" s="122"/>
      <c r="AA675" s="122"/>
      <c r="AB675" s="122"/>
      <c r="AC675" s="119"/>
      <c r="AD675" s="119"/>
      <c r="AE675" s="119"/>
      <c r="AF675" s="119"/>
    </row>
    <row r="676" spans="17:32" ht="15" customHeight="1" x14ac:dyDescent="0.25">
      <c r="Q676" s="113"/>
      <c r="R676" s="113"/>
      <c r="S676" s="115"/>
      <c r="T676" s="115"/>
      <c r="U676" s="122"/>
      <c r="V676" s="122"/>
      <c r="W676" s="122"/>
      <c r="X676" s="122"/>
      <c r="Y676" s="122"/>
      <c r="Z676" s="122"/>
      <c r="AA676" s="122"/>
      <c r="AB676" s="122"/>
      <c r="AC676" s="119"/>
      <c r="AD676" s="119"/>
      <c r="AE676" s="119"/>
      <c r="AF676" s="119"/>
    </row>
    <row r="677" spans="17:32" ht="15" customHeight="1" x14ac:dyDescent="0.25">
      <c r="Q677" s="113"/>
      <c r="R677" s="113"/>
      <c r="S677" s="115"/>
      <c r="T677" s="115"/>
      <c r="U677" s="122"/>
      <c r="V677" s="122"/>
      <c r="W677" s="122"/>
      <c r="X677" s="122"/>
      <c r="Y677" s="122"/>
      <c r="Z677" s="122"/>
      <c r="AA677" s="122"/>
      <c r="AB677" s="122"/>
      <c r="AC677" s="119"/>
      <c r="AD677" s="119"/>
      <c r="AE677" s="119"/>
      <c r="AF677" s="119"/>
    </row>
    <row r="678" spans="17:32" ht="15" customHeight="1" x14ac:dyDescent="0.25">
      <c r="Q678" s="113"/>
      <c r="R678" s="113"/>
      <c r="S678" s="115"/>
      <c r="T678" s="115"/>
      <c r="U678" s="122"/>
      <c r="V678" s="122"/>
      <c r="W678" s="122"/>
      <c r="X678" s="122"/>
      <c r="Y678" s="122"/>
      <c r="Z678" s="122"/>
      <c r="AA678" s="122"/>
      <c r="AB678" s="122"/>
      <c r="AC678" s="119"/>
      <c r="AD678" s="119"/>
      <c r="AE678" s="119"/>
      <c r="AF678" s="119"/>
    </row>
    <row r="679" spans="17:32" ht="15" customHeight="1" x14ac:dyDescent="0.25">
      <c r="Q679" s="113"/>
      <c r="R679" s="113"/>
      <c r="S679" s="115"/>
      <c r="T679" s="115"/>
      <c r="U679" s="122"/>
      <c r="V679" s="122"/>
      <c r="W679" s="122"/>
      <c r="X679" s="122"/>
      <c r="Y679" s="122"/>
      <c r="Z679" s="122"/>
      <c r="AA679" s="122"/>
      <c r="AB679" s="122"/>
      <c r="AC679" s="119"/>
      <c r="AD679" s="119"/>
      <c r="AE679" s="119"/>
      <c r="AF679" s="119"/>
    </row>
    <row r="680" spans="17:32" ht="15" customHeight="1" x14ac:dyDescent="0.25">
      <c r="Q680" s="113"/>
      <c r="R680" s="113"/>
      <c r="S680" s="115"/>
      <c r="T680" s="115"/>
      <c r="U680" s="122"/>
      <c r="V680" s="122"/>
      <c r="W680" s="122"/>
      <c r="X680" s="122"/>
      <c r="Y680" s="122"/>
      <c r="Z680" s="122"/>
      <c r="AA680" s="122"/>
      <c r="AB680" s="122"/>
      <c r="AC680" s="119"/>
      <c r="AD680" s="119"/>
      <c r="AE680" s="119"/>
      <c r="AF680" s="119"/>
    </row>
    <row r="681" spans="17:32" ht="15" customHeight="1" x14ac:dyDescent="0.25">
      <c r="Q681" s="113"/>
      <c r="R681" s="113"/>
      <c r="S681" s="115"/>
      <c r="T681" s="115"/>
      <c r="U681" s="122"/>
      <c r="V681" s="122"/>
      <c r="W681" s="122"/>
      <c r="X681" s="122"/>
      <c r="Y681" s="122"/>
      <c r="Z681" s="122"/>
      <c r="AA681" s="122"/>
      <c r="AB681" s="122"/>
      <c r="AC681" s="119"/>
      <c r="AD681" s="119"/>
      <c r="AE681" s="119"/>
      <c r="AF681" s="119"/>
    </row>
    <row r="682" spans="17:32" ht="15" customHeight="1" x14ac:dyDescent="0.25">
      <c r="Q682" s="113"/>
      <c r="R682" s="113"/>
      <c r="S682" s="115"/>
      <c r="T682" s="115"/>
      <c r="U682" s="122"/>
      <c r="V682" s="122"/>
      <c r="W682" s="122"/>
      <c r="X682" s="122"/>
      <c r="Y682" s="122"/>
      <c r="Z682" s="122"/>
      <c r="AA682" s="122"/>
      <c r="AB682" s="122"/>
      <c r="AC682" s="119"/>
      <c r="AD682" s="119"/>
      <c r="AE682" s="119"/>
      <c r="AF682" s="119"/>
    </row>
    <row r="683" spans="17:32" ht="15" customHeight="1" x14ac:dyDescent="0.25">
      <c r="Q683" s="113"/>
      <c r="R683" s="113"/>
      <c r="S683" s="115"/>
      <c r="T683" s="115"/>
      <c r="U683" s="122"/>
      <c r="V683" s="122"/>
      <c r="W683" s="122"/>
      <c r="X683" s="122"/>
      <c r="Y683" s="122"/>
      <c r="Z683" s="122"/>
      <c r="AA683" s="122"/>
      <c r="AB683" s="122"/>
      <c r="AC683" s="119"/>
      <c r="AD683" s="119"/>
      <c r="AE683" s="119"/>
      <c r="AF683" s="119"/>
    </row>
    <row r="684" spans="17:32" ht="15" customHeight="1" x14ac:dyDescent="0.25">
      <c r="Q684" s="113"/>
      <c r="R684" s="113"/>
      <c r="S684" s="115"/>
      <c r="T684" s="115"/>
      <c r="U684" s="122"/>
      <c r="V684" s="122"/>
      <c r="W684" s="122"/>
      <c r="X684" s="122"/>
      <c r="Y684" s="122"/>
      <c r="Z684" s="122"/>
      <c r="AA684" s="122"/>
      <c r="AB684" s="122"/>
      <c r="AC684" s="119"/>
      <c r="AD684" s="119"/>
      <c r="AE684" s="119"/>
      <c r="AF684" s="119"/>
    </row>
    <row r="685" spans="17:32" ht="15" customHeight="1" x14ac:dyDescent="0.25">
      <c r="Q685" s="113"/>
      <c r="R685" s="113"/>
      <c r="S685" s="115"/>
      <c r="T685" s="115"/>
      <c r="U685" s="122"/>
      <c r="V685" s="122"/>
      <c r="W685" s="122"/>
      <c r="X685" s="122"/>
      <c r="Y685" s="122"/>
      <c r="Z685" s="122"/>
      <c r="AA685" s="122"/>
      <c r="AB685" s="122"/>
      <c r="AC685" s="119"/>
      <c r="AD685" s="119"/>
      <c r="AE685" s="119"/>
      <c r="AF685" s="119"/>
    </row>
    <row r="686" spans="17:32" ht="15" customHeight="1" x14ac:dyDescent="0.25">
      <c r="Q686" s="113"/>
      <c r="R686" s="113"/>
      <c r="S686" s="115"/>
      <c r="T686" s="115"/>
      <c r="U686" s="122"/>
      <c r="V686" s="122"/>
      <c r="W686" s="122"/>
      <c r="X686" s="122"/>
      <c r="Y686" s="122"/>
      <c r="Z686" s="122"/>
      <c r="AA686" s="122"/>
      <c r="AB686" s="122"/>
      <c r="AC686" s="119"/>
      <c r="AD686" s="119"/>
      <c r="AE686" s="119"/>
      <c r="AF686" s="119"/>
    </row>
    <row r="687" spans="17:32" ht="15" customHeight="1" x14ac:dyDescent="0.25">
      <c r="Q687" s="113"/>
      <c r="R687" s="113"/>
      <c r="S687" s="115"/>
      <c r="T687" s="115"/>
      <c r="U687" s="122"/>
      <c r="V687" s="122"/>
      <c r="W687" s="122"/>
      <c r="X687" s="122"/>
      <c r="Y687" s="122"/>
      <c r="Z687" s="122"/>
      <c r="AA687" s="122"/>
      <c r="AB687" s="122"/>
      <c r="AC687" s="119"/>
      <c r="AD687" s="119"/>
      <c r="AE687" s="119"/>
      <c r="AF687" s="119"/>
    </row>
    <row r="688" spans="17:32" ht="15" customHeight="1" x14ac:dyDescent="0.25">
      <c r="Q688" s="113"/>
      <c r="R688" s="113"/>
      <c r="S688" s="115"/>
      <c r="T688" s="115"/>
      <c r="U688" s="122"/>
      <c r="V688" s="122"/>
      <c r="W688" s="122"/>
      <c r="X688" s="122"/>
      <c r="Y688" s="122"/>
      <c r="Z688" s="122"/>
      <c r="AA688" s="122"/>
      <c r="AB688" s="122"/>
      <c r="AC688" s="119"/>
      <c r="AD688" s="119"/>
      <c r="AE688" s="119"/>
      <c r="AF688" s="119"/>
    </row>
    <row r="689" spans="17:32" ht="15" customHeight="1" x14ac:dyDescent="0.25">
      <c r="Q689" s="113"/>
      <c r="R689" s="113"/>
      <c r="S689" s="115"/>
      <c r="T689" s="115"/>
      <c r="U689" s="122"/>
      <c r="V689" s="122"/>
      <c r="W689" s="122"/>
      <c r="X689" s="122"/>
      <c r="Y689" s="122"/>
      <c r="Z689" s="122"/>
      <c r="AA689" s="122"/>
      <c r="AB689" s="122"/>
      <c r="AC689" s="119"/>
      <c r="AD689" s="119"/>
      <c r="AE689" s="119"/>
      <c r="AF689" s="119"/>
    </row>
    <row r="690" spans="17:32" ht="15" customHeight="1" x14ac:dyDescent="0.25">
      <c r="Q690" s="113"/>
      <c r="R690" s="113"/>
      <c r="S690" s="115"/>
      <c r="T690" s="115"/>
      <c r="U690" s="122"/>
      <c r="V690" s="122"/>
      <c r="W690" s="122"/>
      <c r="X690" s="122"/>
      <c r="Y690" s="122"/>
      <c r="Z690" s="122"/>
      <c r="AA690" s="122"/>
      <c r="AB690" s="122"/>
      <c r="AC690" s="119"/>
      <c r="AD690" s="119"/>
      <c r="AE690" s="119"/>
      <c r="AF690" s="119"/>
    </row>
    <row r="691" spans="17:32" ht="15" customHeight="1" x14ac:dyDescent="0.25">
      <c r="Q691" s="113"/>
      <c r="R691" s="113"/>
      <c r="S691" s="115"/>
      <c r="T691" s="115"/>
      <c r="U691" s="122"/>
      <c r="V691" s="122"/>
      <c r="W691" s="122"/>
      <c r="X691" s="122"/>
      <c r="Y691" s="122"/>
      <c r="Z691" s="122"/>
      <c r="AA691" s="122"/>
      <c r="AB691" s="122"/>
      <c r="AC691" s="119"/>
      <c r="AD691" s="119"/>
      <c r="AE691" s="119"/>
      <c r="AF691" s="119"/>
    </row>
    <row r="692" spans="17:32" ht="15" customHeight="1" x14ac:dyDescent="0.25">
      <c r="Q692" s="113"/>
      <c r="R692" s="113"/>
      <c r="S692" s="115"/>
      <c r="T692" s="115"/>
      <c r="U692" s="122"/>
      <c r="V692" s="122"/>
      <c r="W692" s="122"/>
      <c r="X692" s="122"/>
      <c r="Y692" s="122"/>
      <c r="Z692" s="122"/>
      <c r="AA692" s="122"/>
      <c r="AB692" s="122"/>
      <c r="AC692" s="119"/>
      <c r="AD692" s="119"/>
      <c r="AE692" s="119"/>
      <c r="AF692" s="119"/>
    </row>
    <row r="693" spans="17:32" ht="15" customHeight="1" x14ac:dyDescent="0.25">
      <c r="Q693" s="113"/>
      <c r="R693" s="113"/>
      <c r="S693" s="115"/>
      <c r="T693" s="115"/>
      <c r="U693" s="122"/>
      <c r="V693" s="122"/>
      <c r="W693" s="122"/>
      <c r="X693" s="122"/>
      <c r="Y693" s="122"/>
      <c r="Z693" s="122"/>
      <c r="AA693" s="122"/>
      <c r="AB693" s="122"/>
      <c r="AC693" s="119"/>
      <c r="AD693" s="119"/>
      <c r="AE693" s="119"/>
      <c r="AF693" s="119"/>
    </row>
    <row r="694" spans="17:32" ht="15" customHeight="1" x14ac:dyDescent="0.25">
      <c r="Q694" s="113"/>
      <c r="R694" s="113"/>
      <c r="S694" s="115"/>
      <c r="T694" s="115"/>
      <c r="U694" s="122"/>
      <c r="V694" s="122"/>
      <c r="W694" s="122"/>
      <c r="X694" s="122"/>
      <c r="Y694" s="122"/>
      <c r="Z694" s="122"/>
      <c r="AA694" s="122"/>
      <c r="AB694" s="122"/>
      <c r="AC694" s="119"/>
      <c r="AD694" s="119"/>
      <c r="AE694" s="119"/>
      <c r="AF694" s="119"/>
    </row>
    <row r="695" spans="17:32" ht="15" customHeight="1" x14ac:dyDescent="0.25">
      <c r="Q695" s="113"/>
      <c r="R695" s="113"/>
      <c r="S695" s="115"/>
      <c r="T695" s="115"/>
      <c r="U695" s="122"/>
      <c r="V695" s="122"/>
      <c r="W695" s="122"/>
      <c r="X695" s="122"/>
      <c r="Y695" s="122"/>
      <c r="Z695" s="122"/>
      <c r="AA695" s="122"/>
      <c r="AB695" s="122"/>
      <c r="AC695" s="119"/>
      <c r="AD695" s="119"/>
      <c r="AE695" s="119"/>
      <c r="AF695" s="119"/>
    </row>
    <row r="696" spans="17:32" ht="15" customHeight="1" x14ac:dyDescent="0.25">
      <c r="Q696" s="113"/>
      <c r="R696" s="113"/>
      <c r="S696" s="115"/>
      <c r="T696" s="115"/>
      <c r="U696" s="122"/>
      <c r="V696" s="122"/>
      <c r="W696" s="122"/>
      <c r="X696" s="122"/>
      <c r="Y696" s="122"/>
      <c r="Z696" s="122"/>
      <c r="AA696" s="122"/>
      <c r="AB696" s="122"/>
      <c r="AC696" s="119"/>
      <c r="AD696" s="119"/>
      <c r="AE696" s="119"/>
      <c r="AF696" s="119"/>
    </row>
    <row r="697" spans="17:32" ht="15" customHeight="1" x14ac:dyDescent="0.25">
      <c r="Q697" s="113"/>
      <c r="R697" s="113"/>
      <c r="S697" s="115"/>
      <c r="T697" s="115"/>
      <c r="U697" s="122"/>
      <c r="V697" s="122"/>
      <c r="W697" s="122"/>
      <c r="X697" s="122"/>
      <c r="Y697" s="122"/>
      <c r="Z697" s="122"/>
      <c r="AA697" s="122"/>
      <c r="AB697" s="122"/>
      <c r="AC697" s="119"/>
      <c r="AD697" s="119"/>
      <c r="AE697" s="119"/>
      <c r="AF697" s="119"/>
    </row>
    <row r="698" spans="17:32" ht="15" customHeight="1" x14ac:dyDescent="0.25">
      <c r="Q698" s="113"/>
      <c r="R698" s="113"/>
      <c r="S698" s="115"/>
      <c r="T698" s="115"/>
      <c r="U698" s="122"/>
      <c r="V698" s="122"/>
      <c r="W698" s="122"/>
      <c r="X698" s="122"/>
      <c r="Y698" s="122"/>
      <c r="Z698" s="122"/>
      <c r="AA698" s="122"/>
      <c r="AB698" s="122"/>
      <c r="AC698" s="119"/>
      <c r="AD698" s="119"/>
      <c r="AE698" s="119"/>
      <c r="AF698" s="119"/>
    </row>
    <row r="699" spans="17:32" ht="15" customHeight="1" x14ac:dyDescent="0.25">
      <c r="Q699" s="113"/>
      <c r="R699" s="113"/>
      <c r="S699" s="115"/>
      <c r="T699" s="115"/>
      <c r="U699" s="122"/>
      <c r="V699" s="122"/>
      <c r="W699" s="122"/>
      <c r="X699" s="122"/>
      <c r="Y699" s="122"/>
      <c r="Z699" s="122"/>
      <c r="AA699" s="122"/>
      <c r="AB699" s="122"/>
      <c r="AC699" s="119"/>
      <c r="AD699" s="119"/>
      <c r="AE699" s="119"/>
      <c r="AF699" s="119"/>
    </row>
    <row r="700" spans="17:32" ht="15" customHeight="1" x14ac:dyDescent="0.25">
      <c r="Q700" s="113"/>
      <c r="R700" s="113"/>
      <c r="S700" s="115"/>
      <c r="T700" s="115"/>
      <c r="U700" s="122"/>
      <c r="V700" s="122"/>
      <c r="W700" s="122"/>
      <c r="X700" s="122"/>
      <c r="Y700" s="122"/>
      <c r="Z700" s="122"/>
      <c r="AA700" s="122"/>
      <c r="AB700" s="122"/>
      <c r="AC700" s="119"/>
      <c r="AD700" s="119"/>
      <c r="AE700" s="119"/>
      <c r="AF700" s="119"/>
    </row>
    <row r="701" spans="17:32" ht="15" customHeight="1" x14ac:dyDescent="0.25">
      <c r="Q701" s="113"/>
      <c r="R701" s="113"/>
      <c r="S701" s="115"/>
      <c r="T701" s="115"/>
      <c r="U701" s="122"/>
      <c r="V701" s="122"/>
      <c r="W701" s="122"/>
      <c r="X701" s="122"/>
      <c r="Y701" s="122"/>
      <c r="Z701" s="122"/>
      <c r="AA701" s="122"/>
      <c r="AB701" s="122"/>
      <c r="AC701" s="119"/>
      <c r="AD701" s="119"/>
      <c r="AE701" s="119"/>
      <c r="AF701" s="119"/>
    </row>
    <row r="702" spans="17:32" ht="15" customHeight="1" x14ac:dyDescent="0.25">
      <c r="Q702" s="113"/>
      <c r="R702" s="113"/>
      <c r="S702" s="115"/>
      <c r="T702" s="115"/>
      <c r="U702" s="122"/>
      <c r="V702" s="122"/>
      <c r="W702" s="122"/>
      <c r="X702" s="122"/>
      <c r="Y702" s="122"/>
      <c r="Z702" s="122"/>
      <c r="AA702" s="122"/>
      <c r="AB702" s="122"/>
      <c r="AC702" s="119"/>
      <c r="AD702" s="119"/>
      <c r="AE702" s="119"/>
      <c r="AF702" s="119"/>
    </row>
    <row r="703" spans="17:32" ht="15" customHeight="1" x14ac:dyDescent="0.25">
      <c r="Q703" s="113"/>
      <c r="R703" s="113"/>
      <c r="S703" s="115"/>
      <c r="T703" s="115"/>
      <c r="U703" s="122"/>
      <c r="V703" s="122"/>
      <c r="W703" s="122"/>
      <c r="X703" s="122"/>
      <c r="Y703" s="122"/>
      <c r="Z703" s="122"/>
      <c r="AA703" s="122"/>
      <c r="AB703" s="122"/>
      <c r="AC703" s="119"/>
      <c r="AD703" s="119"/>
      <c r="AE703" s="119"/>
      <c r="AF703" s="119"/>
    </row>
    <row r="704" spans="17:32" ht="15" customHeight="1" x14ac:dyDescent="0.25">
      <c r="Q704" s="113"/>
      <c r="R704" s="113"/>
      <c r="S704" s="115"/>
      <c r="T704" s="115"/>
      <c r="U704" s="122"/>
      <c r="V704" s="122"/>
      <c r="W704" s="122"/>
      <c r="X704" s="122"/>
      <c r="Y704" s="122"/>
      <c r="Z704" s="122"/>
      <c r="AA704" s="122"/>
      <c r="AB704" s="122"/>
      <c r="AC704" s="119"/>
      <c r="AD704" s="119"/>
      <c r="AE704" s="119"/>
      <c r="AF704" s="119"/>
    </row>
    <row r="705" spans="17:32" ht="15" customHeight="1" x14ac:dyDescent="0.25">
      <c r="Q705" s="113"/>
      <c r="R705" s="113"/>
      <c r="S705" s="115"/>
      <c r="T705" s="115"/>
      <c r="U705" s="122"/>
      <c r="V705" s="122"/>
      <c r="W705" s="122"/>
      <c r="X705" s="122"/>
      <c r="Y705" s="122"/>
      <c r="Z705" s="122"/>
      <c r="AA705" s="122"/>
      <c r="AB705" s="122"/>
      <c r="AC705" s="119"/>
      <c r="AD705" s="119"/>
      <c r="AE705" s="119"/>
      <c r="AF705" s="119"/>
    </row>
    <row r="706" spans="17:32" ht="15" customHeight="1" x14ac:dyDescent="0.25">
      <c r="Q706" s="113"/>
      <c r="R706" s="113"/>
      <c r="S706" s="115"/>
      <c r="T706" s="115"/>
      <c r="U706" s="122"/>
      <c r="V706" s="122"/>
      <c r="W706" s="122"/>
      <c r="X706" s="122"/>
      <c r="Y706" s="122"/>
      <c r="Z706" s="122"/>
      <c r="AA706" s="122"/>
      <c r="AB706" s="122"/>
      <c r="AC706" s="119"/>
      <c r="AD706" s="119"/>
      <c r="AE706" s="119"/>
      <c r="AF706" s="119"/>
    </row>
    <row r="707" spans="17:32" ht="15" customHeight="1" x14ac:dyDescent="0.25">
      <c r="Q707" s="113"/>
      <c r="R707" s="113"/>
      <c r="S707" s="115"/>
      <c r="T707" s="115"/>
      <c r="U707" s="122"/>
      <c r="V707" s="122"/>
      <c r="W707" s="122"/>
      <c r="X707" s="122"/>
      <c r="Y707" s="122"/>
      <c r="Z707" s="122"/>
      <c r="AA707" s="122"/>
      <c r="AB707" s="122"/>
      <c r="AC707" s="119"/>
      <c r="AD707" s="119"/>
      <c r="AE707" s="119"/>
      <c r="AF707" s="119"/>
    </row>
    <row r="708" spans="17:32" ht="15" customHeight="1" x14ac:dyDescent="0.25">
      <c r="Q708" s="113"/>
      <c r="R708" s="113"/>
      <c r="S708" s="115"/>
      <c r="T708" s="115"/>
      <c r="U708" s="122"/>
      <c r="V708" s="122"/>
      <c r="W708" s="122"/>
      <c r="X708" s="122"/>
      <c r="Y708" s="122"/>
      <c r="Z708" s="122"/>
      <c r="AA708" s="122"/>
      <c r="AB708" s="122"/>
      <c r="AC708" s="119"/>
      <c r="AD708" s="119"/>
      <c r="AE708" s="119"/>
      <c r="AF708" s="119"/>
    </row>
    <row r="709" spans="17:32" ht="15" customHeight="1" x14ac:dyDescent="0.25">
      <c r="Q709" s="113"/>
      <c r="R709" s="113"/>
      <c r="S709" s="115"/>
      <c r="T709" s="115"/>
      <c r="U709" s="122"/>
      <c r="V709" s="122"/>
      <c r="W709" s="122"/>
      <c r="X709" s="122"/>
      <c r="Y709" s="122"/>
      <c r="Z709" s="122"/>
      <c r="AA709" s="122"/>
      <c r="AB709" s="122"/>
      <c r="AC709" s="119"/>
      <c r="AD709" s="119"/>
      <c r="AE709" s="119"/>
      <c r="AF709" s="119"/>
    </row>
    <row r="710" spans="17:32" ht="15" customHeight="1" x14ac:dyDescent="0.25">
      <c r="Q710" s="113"/>
      <c r="R710" s="113"/>
      <c r="S710" s="115"/>
      <c r="T710" s="115"/>
      <c r="U710" s="122"/>
      <c r="V710" s="122"/>
      <c r="W710" s="122"/>
      <c r="X710" s="122"/>
      <c r="Y710" s="122"/>
      <c r="Z710" s="122"/>
      <c r="AA710" s="122"/>
      <c r="AB710" s="122"/>
      <c r="AC710" s="119"/>
      <c r="AD710" s="119"/>
      <c r="AE710" s="119"/>
      <c r="AF710" s="119"/>
    </row>
    <row r="711" spans="17:32" ht="15" customHeight="1" x14ac:dyDescent="0.25">
      <c r="Q711" s="113"/>
      <c r="R711" s="113"/>
      <c r="S711" s="115"/>
      <c r="T711" s="115"/>
      <c r="U711" s="122"/>
      <c r="V711" s="122"/>
      <c r="W711" s="122"/>
      <c r="X711" s="122"/>
      <c r="Y711" s="122"/>
      <c r="Z711" s="122"/>
      <c r="AA711" s="122"/>
      <c r="AB711" s="122"/>
      <c r="AC711" s="119"/>
      <c r="AD711" s="119"/>
      <c r="AE711" s="119"/>
      <c r="AF711" s="119"/>
    </row>
    <row r="712" spans="17:32" ht="15" customHeight="1" x14ac:dyDescent="0.25">
      <c r="Q712" s="113"/>
      <c r="R712" s="113"/>
      <c r="S712" s="115"/>
      <c r="T712" s="115"/>
      <c r="U712" s="122"/>
      <c r="V712" s="122"/>
      <c r="W712" s="122"/>
      <c r="X712" s="122"/>
      <c r="Y712" s="122"/>
      <c r="Z712" s="122"/>
      <c r="AA712" s="122"/>
      <c r="AB712" s="122"/>
      <c r="AC712" s="119"/>
      <c r="AD712" s="119"/>
      <c r="AE712" s="119"/>
      <c r="AF712" s="119"/>
    </row>
    <row r="713" spans="17:32" ht="15" customHeight="1" x14ac:dyDescent="0.25">
      <c r="Q713" s="113"/>
      <c r="R713" s="113"/>
      <c r="S713" s="115"/>
      <c r="T713" s="115"/>
      <c r="U713" s="122"/>
      <c r="V713" s="122"/>
      <c r="W713" s="122"/>
      <c r="X713" s="122"/>
      <c r="Y713" s="122"/>
      <c r="Z713" s="122"/>
      <c r="AA713" s="122"/>
      <c r="AB713" s="122"/>
      <c r="AC713" s="119"/>
      <c r="AD713" s="119"/>
      <c r="AE713" s="119"/>
      <c r="AF713" s="119"/>
    </row>
    <row r="714" spans="17:32" ht="15" customHeight="1" x14ac:dyDescent="0.25">
      <c r="Q714" s="113"/>
      <c r="R714" s="113"/>
      <c r="S714" s="115"/>
      <c r="T714" s="115"/>
      <c r="U714" s="122"/>
      <c r="V714" s="122"/>
      <c r="W714" s="122"/>
      <c r="X714" s="122"/>
      <c r="Y714" s="122"/>
      <c r="Z714" s="122"/>
      <c r="AA714" s="122"/>
      <c r="AB714" s="122"/>
      <c r="AC714" s="119"/>
      <c r="AD714" s="119"/>
      <c r="AE714" s="119"/>
      <c r="AF714" s="119"/>
    </row>
    <row r="715" spans="17:32" ht="15" customHeight="1" x14ac:dyDescent="0.25">
      <c r="Q715" s="113"/>
      <c r="R715" s="113"/>
      <c r="S715" s="115"/>
      <c r="T715" s="115"/>
      <c r="U715" s="122"/>
      <c r="V715" s="122"/>
      <c r="W715" s="122"/>
      <c r="X715" s="122"/>
      <c r="Y715" s="122"/>
      <c r="Z715" s="122"/>
      <c r="AA715" s="122"/>
      <c r="AB715" s="122"/>
      <c r="AC715" s="119"/>
      <c r="AD715" s="119"/>
      <c r="AE715" s="119"/>
      <c r="AF715" s="119"/>
    </row>
    <row r="716" spans="17:32" ht="15" customHeight="1" x14ac:dyDescent="0.25">
      <c r="Q716" s="113"/>
      <c r="R716" s="113"/>
      <c r="S716" s="115"/>
      <c r="T716" s="115"/>
      <c r="U716" s="122"/>
      <c r="V716" s="122"/>
      <c r="W716" s="122"/>
      <c r="X716" s="122"/>
      <c r="Y716" s="122"/>
      <c r="Z716" s="122"/>
      <c r="AA716" s="122"/>
      <c r="AB716" s="122"/>
      <c r="AC716" s="119"/>
      <c r="AD716" s="119"/>
      <c r="AE716" s="119"/>
      <c r="AF716" s="119"/>
    </row>
    <row r="717" spans="17:32" ht="15" customHeight="1" x14ac:dyDescent="0.25">
      <c r="Q717" s="113"/>
      <c r="R717" s="113"/>
      <c r="S717" s="115"/>
      <c r="T717" s="115"/>
      <c r="U717" s="122"/>
      <c r="V717" s="122"/>
      <c r="W717" s="122"/>
      <c r="X717" s="122"/>
      <c r="Y717" s="122"/>
      <c r="Z717" s="122"/>
      <c r="AA717" s="122"/>
      <c r="AB717" s="122"/>
      <c r="AC717" s="119"/>
      <c r="AD717" s="119"/>
      <c r="AE717" s="119"/>
      <c r="AF717" s="119"/>
    </row>
    <row r="718" spans="17:32" ht="15" customHeight="1" x14ac:dyDescent="0.25">
      <c r="Q718" s="113"/>
      <c r="R718" s="113"/>
      <c r="S718" s="115"/>
      <c r="T718" s="115"/>
      <c r="U718" s="122"/>
      <c r="V718" s="122"/>
      <c r="W718" s="122"/>
      <c r="X718" s="122"/>
      <c r="Y718" s="122"/>
      <c r="Z718" s="122"/>
      <c r="AA718" s="122"/>
      <c r="AB718" s="122"/>
      <c r="AC718" s="119"/>
      <c r="AD718" s="119"/>
      <c r="AE718" s="119"/>
      <c r="AF718" s="119"/>
    </row>
    <row r="719" spans="17:32" ht="15" customHeight="1" x14ac:dyDescent="0.25">
      <c r="Q719" s="113"/>
      <c r="R719" s="113"/>
      <c r="S719" s="115"/>
      <c r="T719" s="115"/>
      <c r="U719" s="122"/>
      <c r="V719" s="122"/>
      <c r="W719" s="122"/>
      <c r="X719" s="122"/>
      <c r="Y719" s="122"/>
      <c r="Z719" s="122"/>
      <c r="AA719" s="122"/>
      <c r="AB719" s="122"/>
      <c r="AC719" s="119"/>
      <c r="AD719" s="119"/>
      <c r="AE719" s="119"/>
      <c r="AF719" s="119"/>
    </row>
    <row r="720" spans="17:32" ht="15" customHeight="1" x14ac:dyDescent="0.25">
      <c r="Q720" s="113"/>
      <c r="R720" s="113"/>
      <c r="S720" s="115"/>
      <c r="T720" s="115"/>
      <c r="U720" s="122"/>
      <c r="V720" s="122"/>
      <c r="W720" s="122"/>
      <c r="X720" s="122"/>
      <c r="Y720" s="122"/>
      <c r="Z720" s="122"/>
      <c r="AA720" s="122"/>
      <c r="AB720" s="122"/>
      <c r="AC720" s="119"/>
      <c r="AD720" s="119"/>
      <c r="AE720" s="119"/>
      <c r="AF720" s="119"/>
    </row>
    <row r="721" spans="17:32" ht="15" customHeight="1" x14ac:dyDescent="0.25">
      <c r="Q721" s="113"/>
      <c r="R721" s="113"/>
      <c r="S721" s="115"/>
      <c r="T721" s="115"/>
      <c r="U721" s="122"/>
      <c r="V721" s="122"/>
      <c r="W721" s="122"/>
      <c r="X721" s="122"/>
      <c r="Y721" s="122"/>
      <c r="Z721" s="122"/>
      <c r="AA721" s="122"/>
      <c r="AB721" s="122"/>
      <c r="AC721" s="119"/>
      <c r="AD721" s="119"/>
      <c r="AE721" s="119"/>
      <c r="AF721" s="119"/>
    </row>
    <row r="722" spans="17:32" ht="15" customHeight="1" x14ac:dyDescent="0.25">
      <c r="Q722" s="113"/>
      <c r="R722" s="113"/>
      <c r="S722" s="115"/>
      <c r="T722" s="115"/>
      <c r="U722" s="122"/>
      <c r="V722" s="122"/>
      <c r="W722" s="122"/>
      <c r="X722" s="122"/>
      <c r="Y722" s="122"/>
      <c r="Z722" s="122"/>
      <c r="AA722" s="122"/>
      <c r="AB722" s="122"/>
      <c r="AC722" s="119"/>
      <c r="AD722" s="119"/>
      <c r="AE722" s="119"/>
      <c r="AF722" s="119"/>
    </row>
    <row r="723" spans="17:32" ht="15" customHeight="1" x14ac:dyDescent="0.25">
      <c r="Q723" s="113"/>
      <c r="R723" s="113"/>
      <c r="S723" s="115"/>
      <c r="T723" s="115"/>
      <c r="U723" s="122"/>
      <c r="V723" s="122"/>
      <c r="W723" s="122"/>
      <c r="X723" s="122"/>
      <c r="Y723" s="122"/>
      <c r="Z723" s="122"/>
      <c r="AA723" s="122"/>
      <c r="AB723" s="122"/>
      <c r="AC723" s="119"/>
      <c r="AD723" s="119"/>
      <c r="AE723" s="119"/>
      <c r="AF723" s="119"/>
    </row>
    <row r="724" spans="17:32" ht="15" customHeight="1" x14ac:dyDescent="0.25">
      <c r="Q724" s="113"/>
      <c r="R724" s="113"/>
      <c r="S724" s="115"/>
      <c r="T724" s="115"/>
      <c r="U724" s="122"/>
      <c r="V724" s="122"/>
      <c r="W724" s="122"/>
      <c r="X724" s="122"/>
      <c r="Y724" s="122"/>
      <c r="Z724" s="122"/>
      <c r="AA724" s="122"/>
      <c r="AB724" s="122"/>
      <c r="AC724" s="119"/>
      <c r="AD724" s="119"/>
      <c r="AE724" s="119"/>
      <c r="AF724" s="119"/>
    </row>
    <row r="725" spans="17:32" ht="15" customHeight="1" x14ac:dyDescent="0.25">
      <c r="Q725" s="113"/>
      <c r="R725" s="113"/>
      <c r="S725" s="115"/>
      <c r="T725" s="115"/>
      <c r="U725" s="122"/>
      <c r="V725" s="122"/>
      <c r="W725" s="122"/>
      <c r="X725" s="122"/>
      <c r="Y725" s="122"/>
      <c r="Z725" s="122"/>
      <c r="AA725" s="122"/>
      <c r="AB725" s="122"/>
      <c r="AC725" s="119"/>
      <c r="AD725" s="119"/>
      <c r="AE725" s="119"/>
      <c r="AF725" s="119"/>
    </row>
    <row r="726" spans="17:32" ht="15" customHeight="1" x14ac:dyDescent="0.25">
      <c r="Q726" s="113"/>
      <c r="R726" s="113"/>
      <c r="S726" s="115"/>
      <c r="T726" s="115"/>
      <c r="U726" s="122"/>
      <c r="V726" s="122"/>
      <c r="W726" s="122"/>
      <c r="X726" s="122"/>
      <c r="Y726" s="122"/>
      <c r="Z726" s="122"/>
      <c r="AA726" s="122"/>
      <c r="AB726" s="122"/>
      <c r="AC726" s="119"/>
      <c r="AD726" s="119"/>
      <c r="AE726" s="119"/>
      <c r="AF726" s="119"/>
    </row>
    <row r="727" spans="17:32" ht="15" customHeight="1" x14ac:dyDescent="0.25">
      <c r="Q727" s="113"/>
      <c r="R727" s="113"/>
      <c r="S727" s="115"/>
      <c r="T727" s="115"/>
      <c r="U727" s="122"/>
      <c r="V727" s="122"/>
      <c r="W727" s="122"/>
      <c r="X727" s="122"/>
      <c r="Y727" s="122"/>
      <c r="Z727" s="122"/>
      <c r="AA727" s="122"/>
      <c r="AB727" s="122"/>
      <c r="AC727" s="119"/>
      <c r="AD727" s="119"/>
      <c r="AE727" s="119"/>
      <c r="AF727" s="119"/>
    </row>
    <row r="728" spans="17:32" ht="15" customHeight="1" x14ac:dyDescent="0.25">
      <c r="Q728" s="113"/>
      <c r="R728" s="113"/>
      <c r="S728" s="115"/>
      <c r="T728" s="115"/>
      <c r="U728" s="122"/>
      <c r="V728" s="122"/>
      <c r="W728" s="122"/>
      <c r="X728" s="122"/>
      <c r="Y728" s="122"/>
      <c r="Z728" s="122"/>
      <c r="AA728" s="122"/>
      <c r="AB728" s="122"/>
      <c r="AC728" s="119"/>
      <c r="AD728" s="119"/>
      <c r="AE728" s="119"/>
      <c r="AF728" s="119"/>
    </row>
    <row r="729" spans="17:32" ht="15" customHeight="1" x14ac:dyDescent="0.25">
      <c r="Q729" s="113"/>
      <c r="R729" s="113"/>
      <c r="S729" s="115"/>
      <c r="T729" s="115"/>
      <c r="U729" s="122"/>
      <c r="V729" s="122"/>
      <c r="W729" s="122"/>
      <c r="X729" s="122"/>
      <c r="Y729" s="122"/>
      <c r="Z729" s="122"/>
      <c r="AA729" s="122"/>
      <c r="AB729" s="122"/>
      <c r="AC729" s="119"/>
      <c r="AD729" s="119"/>
      <c r="AE729" s="119"/>
      <c r="AF729" s="119"/>
    </row>
    <row r="730" spans="17:32" ht="15" customHeight="1" x14ac:dyDescent="0.25">
      <c r="Q730" s="113"/>
      <c r="R730" s="113"/>
      <c r="S730" s="115"/>
      <c r="T730" s="115"/>
      <c r="U730" s="122"/>
      <c r="V730" s="122"/>
      <c r="W730" s="122"/>
      <c r="X730" s="122"/>
      <c r="Y730" s="122"/>
      <c r="Z730" s="122"/>
      <c r="AA730" s="122"/>
      <c r="AB730" s="122"/>
      <c r="AC730" s="119"/>
      <c r="AD730" s="119"/>
      <c r="AE730" s="119"/>
      <c r="AF730" s="119"/>
    </row>
    <row r="731" spans="17:32" ht="15" customHeight="1" x14ac:dyDescent="0.25">
      <c r="Q731" s="113"/>
      <c r="R731" s="113"/>
      <c r="S731" s="115"/>
      <c r="T731" s="115"/>
      <c r="U731" s="122"/>
      <c r="V731" s="122"/>
      <c r="W731" s="122"/>
      <c r="X731" s="122"/>
      <c r="Y731" s="122"/>
      <c r="Z731" s="122"/>
      <c r="AA731" s="122"/>
      <c r="AB731" s="122"/>
      <c r="AC731" s="119"/>
      <c r="AD731" s="119"/>
      <c r="AE731" s="119"/>
      <c r="AF731" s="119"/>
    </row>
    <row r="732" spans="17:32" ht="15" customHeight="1" x14ac:dyDescent="0.25">
      <c r="Q732" s="113"/>
      <c r="R732" s="113"/>
      <c r="S732" s="115"/>
      <c r="T732" s="115"/>
      <c r="U732" s="122"/>
      <c r="V732" s="122"/>
      <c r="W732" s="122"/>
      <c r="X732" s="122"/>
      <c r="Y732" s="122"/>
      <c r="Z732" s="122"/>
      <c r="AA732" s="122"/>
      <c r="AB732" s="122"/>
      <c r="AC732" s="119"/>
      <c r="AD732" s="119"/>
      <c r="AE732" s="119"/>
      <c r="AF732" s="119"/>
    </row>
    <row r="733" spans="17:32" ht="15" customHeight="1" x14ac:dyDescent="0.25">
      <c r="Q733" s="113"/>
      <c r="R733" s="113"/>
      <c r="S733" s="115"/>
      <c r="T733" s="115"/>
      <c r="U733" s="122"/>
      <c r="V733" s="122"/>
      <c r="W733" s="122"/>
      <c r="X733" s="122"/>
      <c r="Y733" s="122"/>
      <c r="Z733" s="122"/>
      <c r="AA733" s="122"/>
      <c r="AB733" s="122"/>
      <c r="AC733" s="119"/>
      <c r="AD733" s="119"/>
      <c r="AE733" s="119"/>
      <c r="AF733" s="119"/>
    </row>
    <row r="734" spans="17:32" ht="15" customHeight="1" x14ac:dyDescent="0.25">
      <c r="Q734" s="113"/>
      <c r="R734" s="113"/>
      <c r="S734" s="115"/>
      <c r="T734" s="115"/>
      <c r="U734" s="122"/>
      <c r="V734" s="122"/>
      <c r="W734" s="122"/>
      <c r="X734" s="122"/>
      <c r="Y734" s="122"/>
      <c r="Z734" s="122"/>
      <c r="AA734" s="122"/>
      <c r="AB734" s="122"/>
      <c r="AC734" s="119"/>
      <c r="AD734" s="119"/>
      <c r="AE734" s="119"/>
      <c r="AF734" s="119"/>
    </row>
    <row r="735" spans="17:32" ht="15" customHeight="1" x14ac:dyDescent="0.25">
      <c r="Q735" s="113"/>
      <c r="R735" s="113"/>
      <c r="S735" s="115"/>
      <c r="T735" s="115"/>
      <c r="U735" s="122"/>
      <c r="V735" s="122"/>
      <c r="W735" s="122"/>
      <c r="X735" s="122"/>
      <c r="Y735" s="122"/>
      <c r="Z735" s="122"/>
      <c r="AA735" s="122"/>
      <c r="AB735" s="122"/>
      <c r="AC735" s="119"/>
      <c r="AD735" s="119"/>
      <c r="AE735" s="119"/>
      <c r="AF735" s="119"/>
    </row>
    <row r="736" spans="17:32" ht="15" customHeight="1" x14ac:dyDescent="0.25">
      <c r="Q736" s="113"/>
      <c r="R736" s="113"/>
      <c r="S736" s="115"/>
      <c r="T736" s="115"/>
      <c r="U736" s="122"/>
      <c r="V736" s="122"/>
      <c r="W736" s="122"/>
      <c r="X736" s="122"/>
      <c r="Y736" s="122"/>
      <c r="Z736" s="122"/>
      <c r="AA736" s="122"/>
      <c r="AB736" s="122"/>
      <c r="AC736" s="119"/>
      <c r="AD736" s="119"/>
      <c r="AE736" s="119"/>
      <c r="AF736" s="119"/>
    </row>
    <row r="737" spans="17:32" ht="15" customHeight="1" x14ac:dyDescent="0.25">
      <c r="Q737" s="113"/>
      <c r="R737" s="113"/>
      <c r="S737" s="115"/>
      <c r="T737" s="115"/>
      <c r="U737" s="122"/>
      <c r="V737" s="122"/>
      <c r="W737" s="122"/>
      <c r="X737" s="122"/>
      <c r="Y737" s="122"/>
      <c r="Z737" s="122"/>
      <c r="AA737" s="122"/>
      <c r="AB737" s="122"/>
      <c r="AC737" s="119"/>
      <c r="AD737" s="119"/>
      <c r="AE737" s="119"/>
      <c r="AF737" s="119"/>
    </row>
    <row r="738" spans="17:32" ht="15" customHeight="1" x14ac:dyDescent="0.25">
      <c r="Q738" s="113"/>
      <c r="R738" s="113"/>
      <c r="S738" s="115"/>
      <c r="T738" s="115"/>
      <c r="U738" s="122"/>
      <c r="V738" s="122"/>
      <c r="W738" s="122"/>
      <c r="X738" s="122"/>
      <c r="Y738" s="122"/>
      <c r="Z738" s="122"/>
      <c r="AA738" s="122"/>
      <c r="AB738" s="122"/>
      <c r="AC738" s="119"/>
      <c r="AD738" s="119"/>
      <c r="AE738" s="119"/>
      <c r="AF738" s="119"/>
    </row>
    <row r="739" spans="17:32" ht="15" customHeight="1" x14ac:dyDescent="0.25">
      <c r="Q739" s="113"/>
      <c r="R739" s="113"/>
      <c r="S739" s="115"/>
      <c r="T739" s="115"/>
      <c r="U739" s="122"/>
      <c r="V739" s="122"/>
      <c r="W739" s="122"/>
      <c r="X739" s="122"/>
      <c r="Y739" s="122"/>
      <c r="Z739" s="122"/>
      <c r="AA739" s="122"/>
      <c r="AB739" s="122"/>
      <c r="AC739" s="119"/>
      <c r="AD739" s="119"/>
      <c r="AE739" s="119"/>
      <c r="AF739" s="119"/>
    </row>
    <row r="740" spans="17:32" ht="15" customHeight="1" x14ac:dyDescent="0.25">
      <c r="Q740" s="113"/>
      <c r="R740" s="113"/>
      <c r="S740" s="115"/>
      <c r="T740" s="115"/>
      <c r="U740" s="122"/>
      <c r="V740" s="122"/>
      <c r="W740" s="122"/>
      <c r="X740" s="122"/>
      <c r="Y740" s="122"/>
      <c r="Z740" s="122"/>
      <c r="AA740" s="122"/>
      <c r="AB740" s="122"/>
      <c r="AC740" s="119"/>
      <c r="AD740" s="119"/>
      <c r="AE740" s="119"/>
      <c r="AF740" s="119"/>
    </row>
    <row r="741" spans="17:32" ht="15" customHeight="1" x14ac:dyDescent="0.25">
      <c r="Q741" s="113"/>
      <c r="R741" s="113"/>
      <c r="S741" s="115"/>
      <c r="T741" s="115"/>
      <c r="U741" s="122"/>
      <c r="V741" s="122"/>
      <c r="W741" s="122"/>
      <c r="X741" s="122"/>
      <c r="Y741" s="122"/>
      <c r="Z741" s="122"/>
      <c r="AA741" s="122"/>
      <c r="AB741" s="122"/>
      <c r="AC741" s="119"/>
      <c r="AD741" s="119"/>
      <c r="AE741" s="119"/>
      <c r="AF741" s="119"/>
    </row>
    <row r="742" spans="17:32" ht="15" customHeight="1" x14ac:dyDescent="0.25">
      <c r="Q742" s="113"/>
      <c r="R742" s="113"/>
      <c r="S742" s="115"/>
      <c r="T742" s="115"/>
      <c r="U742" s="122"/>
      <c r="V742" s="122"/>
      <c r="W742" s="122"/>
      <c r="X742" s="122"/>
      <c r="Y742" s="122"/>
      <c r="Z742" s="122"/>
      <c r="AA742" s="122"/>
      <c r="AB742" s="122"/>
      <c r="AC742" s="119"/>
      <c r="AD742" s="119"/>
      <c r="AE742" s="119"/>
      <c r="AF742" s="119"/>
    </row>
    <row r="743" spans="17:32" ht="15" customHeight="1" x14ac:dyDescent="0.25">
      <c r="Q743" s="113"/>
      <c r="R743" s="113"/>
      <c r="S743" s="115"/>
      <c r="T743" s="115"/>
      <c r="U743" s="122"/>
      <c r="V743" s="122"/>
      <c r="W743" s="122"/>
      <c r="X743" s="122"/>
      <c r="Y743" s="122"/>
      <c r="Z743" s="122"/>
      <c r="AA743" s="122"/>
      <c r="AB743" s="122"/>
      <c r="AC743" s="119"/>
      <c r="AD743" s="119"/>
      <c r="AE743" s="119"/>
      <c r="AF743" s="119"/>
    </row>
    <row r="744" spans="17:32" ht="15" customHeight="1" x14ac:dyDescent="0.25">
      <c r="Q744" s="113"/>
      <c r="R744" s="113"/>
      <c r="S744" s="115"/>
      <c r="T744" s="115"/>
      <c r="U744" s="122"/>
      <c r="V744" s="122"/>
      <c r="W744" s="122"/>
      <c r="X744" s="122"/>
      <c r="Y744" s="122"/>
      <c r="Z744" s="122"/>
      <c r="AA744" s="122"/>
      <c r="AB744" s="122"/>
      <c r="AC744" s="119"/>
      <c r="AD744" s="119"/>
      <c r="AE744" s="119"/>
      <c r="AF744" s="119"/>
    </row>
    <row r="745" spans="17:32" ht="15" customHeight="1" x14ac:dyDescent="0.25">
      <c r="Q745" s="113"/>
      <c r="R745" s="113"/>
      <c r="S745" s="115"/>
      <c r="T745" s="115"/>
      <c r="U745" s="122"/>
      <c r="V745" s="122"/>
      <c r="W745" s="122"/>
      <c r="X745" s="122"/>
      <c r="Y745" s="122"/>
      <c r="Z745" s="122"/>
      <c r="AA745" s="122"/>
      <c r="AB745" s="122"/>
      <c r="AC745" s="119"/>
      <c r="AD745" s="119"/>
      <c r="AE745" s="119"/>
      <c r="AF745" s="119"/>
    </row>
    <row r="746" spans="17:32" ht="15" customHeight="1" x14ac:dyDescent="0.25">
      <c r="Q746" s="113"/>
      <c r="R746" s="113"/>
      <c r="S746" s="115"/>
      <c r="T746" s="115"/>
      <c r="U746" s="122"/>
      <c r="V746" s="122"/>
      <c r="W746" s="122"/>
      <c r="X746" s="122"/>
      <c r="Y746" s="122"/>
      <c r="Z746" s="122"/>
      <c r="AA746" s="122"/>
      <c r="AB746" s="122"/>
      <c r="AC746" s="119"/>
      <c r="AD746" s="119"/>
      <c r="AE746" s="119"/>
      <c r="AF746" s="119"/>
    </row>
    <row r="747" spans="17:32" ht="15" customHeight="1" x14ac:dyDescent="0.25">
      <c r="Q747" s="113"/>
      <c r="R747" s="113"/>
      <c r="S747" s="115"/>
      <c r="T747" s="115"/>
      <c r="U747" s="122"/>
      <c r="V747" s="122"/>
      <c r="W747" s="122"/>
      <c r="X747" s="122"/>
      <c r="Y747" s="122"/>
      <c r="Z747" s="122"/>
      <c r="AA747" s="122"/>
      <c r="AB747" s="122"/>
      <c r="AC747" s="119"/>
      <c r="AD747" s="119"/>
      <c r="AE747" s="119"/>
      <c r="AF747" s="119"/>
    </row>
    <row r="748" spans="17:32" ht="15" customHeight="1" x14ac:dyDescent="0.25">
      <c r="Q748" s="113"/>
      <c r="R748" s="113"/>
      <c r="S748" s="115"/>
      <c r="T748" s="115"/>
      <c r="U748" s="122"/>
      <c r="V748" s="122"/>
      <c r="W748" s="122"/>
      <c r="X748" s="122"/>
      <c r="Y748" s="122"/>
      <c r="Z748" s="122"/>
      <c r="AA748" s="122"/>
      <c r="AB748" s="122"/>
      <c r="AC748" s="119"/>
      <c r="AD748" s="119"/>
      <c r="AE748" s="119"/>
      <c r="AF748" s="119"/>
    </row>
    <row r="749" spans="17:32" ht="15" customHeight="1" x14ac:dyDescent="0.25">
      <c r="Q749" s="113"/>
      <c r="R749" s="113"/>
      <c r="S749" s="115"/>
      <c r="T749" s="115"/>
      <c r="U749" s="122"/>
      <c r="V749" s="122"/>
      <c r="W749" s="122"/>
      <c r="X749" s="122"/>
      <c r="Y749" s="122"/>
      <c r="Z749" s="122"/>
      <c r="AA749" s="122"/>
      <c r="AB749" s="122"/>
      <c r="AC749" s="119"/>
      <c r="AD749" s="119"/>
      <c r="AE749" s="119"/>
      <c r="AF749" s="119"/>
    </row>
    <row r="750" spans="17:32" ht="15" customHeight="1" x14ac:dyDescent="0.25">
      <c r="Q750" s="113"/>
      <c r="R750" s="113"/>
      <c r="S750" s="115"/>
      <c r="T750" s="115"/>
      <c r="U750" s="122"/>
      <c r="V750" s="122"/>
      <c r="W750" s="122"/>
      <c r="X750" s="122"/>
      <c r="Y750" s="122"/>
      <c r="Z750" s="122"/>
      <c r="AA750" s="122"/>
      <c r="AB750" s="122"/>
      <c r="AC750" s="119"/>
      <c r="AD750" s="119"/>
      <c r="AE750" s="119"/>
      <c r="AF750" s="119"/>
    </row>
    <row r="751" spans="17:32" ht="15" customHeight="1" x14ac:dyDescent="0.25">
      <c r="Q751" s="113"/>
      <c r="R751" s="113"/>
      <c r="S751" s="115"/>
      <c r="T751" s="115"/>
      <c r="U751" s="122"/>
      <c r="V751" s="122"/>
      <c r="W751" s="122"/>
      <c r="X751" s="122"/>
      <c r="Y751" s="122"/>
      <c r="Z751" s="122"/>
      <c r="AA751" s="122"/>
      <c r="AB751" s="122"/>
      <c r="AC751" s="119"/>
      <c r="AD751" s="119"/>
      <c r="AE751" s="119"/>
      <c r="AF751" s="119"/>
    </row>
    <row r="752" spans="17:32" ht="15" customHeight="1" x14ac:dyDescent="0.25">
      <c r="Q752" s="113"/>
      <c r="R752" s="113"/>
      <c r="S752" s="115"/>
      <c r="T752" s="115"/>
      <c r="U752" s="122"/>
      <c r="V752" s="122"/>
      <c r="W752" s="122"/>
      <c r="X752" s="122"/>
      <c r="Y752" s="122"/>
      <c r="Z752" s="122"/>
      <c r="AA752" s="122"/>
      <c r="AB752" s="122"/>
      <c r="AC752" s="119"/>
      <c r="AD752" s="119"/>
      <c r="AE752" s="119"/>
      <c r="AF752" s="119"/>
    </row>
    <row r="753" spans="17:32" ht="15" customHeight="1" x14ac:dyDescent="0.25">
      <c r="Q753" s="113"/>
      <c r="R753" s="113"/>
      <c r="S753" s="115"/>
      <c r="T753" s="115"/>
      <c r="U753" s="122"/>
      <c r="V753" s="122"/>
      <c r="W753" s="122"/>
      <c r="X753" s="122"/>
      <c r="Y753" s="122"/>
      <c r="Z753" s="122"/>
      <c r="AA753" s="122"/>
      <c r="AB753" s="122"/>
      <c r="AC753" s="119"/>
      <c r="AD753" s="119"/>
      <c r="AE753" s="119"/>
      <c r="AF753" s="119"/>
    </row>
    <row r="754" spans="17:32" ht="15" customHeight="1" x14ac:dyDescent="0.25">
      <c r="Q754" s="113"/>
      <c r="R754" s="113"/>
      <c r="S754" s="115"/>
      <c r="T754" s="115"/>
      <c r="U754" s="122"/>
      <c r="V754" s="122"/>
      <c r="W754" s="122"/>
      <c r="X754" s="122"/>
      <c r="Y754" s="122"/>
      <c r="Z754" s="122"/>
      <c r="AA754" s="122"/>
      <c r="AB754" s="122"/>
      <c r="AC754" s="119"/>
      <c r="AD754" s="119"/>
      <c r="AE754" s="119"/>
      <c r="AF754" s="119"/>
    </row>
    <row r="755" spans="17:32" ht="15" customHeight="1" x14ac:dyDescent="0.25">
      <c r="Q755" s="113"/>
      <c r="R755" s="113"/>
      <c r="S755" s="115"/>
      <c r="T755" s="115"/>
      <c r="U755" s="122"/>
      <c r="V755" s="122"/>
      <c r="W755" s="122"/>
      <c r="X755" s="122"/>
      <c r="Y755" s="122"/>
      <c r="Z755" s="122"/>
      <c r="AA755" s="122"/>
      <c r="AB755" s="122"/>
      <c r="AC755" s="119"/>
      <c r="AD755" s="119"/>
      <c r="AE755" s="119"/>
      <c r="AF755" s="119"/>
    </row>
    <row r="756" spans="17:32" ht="15" customHeight="1" x14ac:dyDescent="0.25">
      <c r="Q756" s="113"/>
      <c r="R756" s="113"/>
      <c r="S756" s="115"/>
      <c r="T756" s="115"/>
      <c r="U756" s="122"/>
      <c r="V756" s="122"/>
      <c r="W756" s="122"/>
      <c r="X756" s="122"/>
      <c r="Y756" s="122"/>
      <c r="Z756" s="122"/>
      <c r="AA756" s="122"/>
      <c r="AB756" s="122"/>
      <c r="AC756" s="119"/>
      <c r="AD756" s="119"/>
      <c r="AE756" s="119"/>
      <c r="AF756" s="119"/>
    </row>
    <row r="757" spans="17:32" ht="15" customHeight="1" x14ac:dyDescent="0.25">
      <c r="Q757" s="113"/>
      <c r="R757" s="113"/>
      <c r="S757" s="115"/>
      <c r="T757" s="115"/>
      <c r="U757" s="122"/>
      <c r="V757" s="122"/>
      <c r="W757" s="122"/>
      <c r="X757" s="122"/>
      <c r="Y757" s="122"/>
      <c r="Z757" s="122"/>
      <c r="AA757" s="122"/>
      <c r="AB757" s="122"/>
      <c r="AC757" s="119"/>
      <c r="AD757" s="119"/>
      <c r="AE757" s="119"/>
      <c r="AF757" s="119"/>
    </row>
    <row r="758" spans="17:32" ht="15" customHeight="1" x14ac:dyDescent="0.25">
      <c r="Q758" s="113"/>
      <c r="R758" s="113"/>
      <c r="S758" s="115"/>
      <c r="T758" s="115"/>
      <c r="U758" s="122"/>
      <c r="V758" s="122"/>
      <c r="W758" s="122"/>
      <c r="X758" s="122"/>
      <c r="Y758" s="122"/>
      <c r="Z758" s="122"/>
      <c r="AA758" s="122"/>
      <c r="AB758" s="122"/>
      <c r="AC758" s="119"/>
      <c r="AD758" s="119"/>
      <c r="AE758" s="119"/>
      <c r="AF758" s="119"/>
    </row>
    <row r="759" spans="17:32" ht="15" customHeight="1" x14ac:dyDescent="0.25">
      <c r="Q759" s="113"/>
      <c r="R759" s="113"/>
      <c r="S759" s="115"/>
      <c r="T759" s="115"/>
      <c r="U759" s="122"/>
      <c r="V759" s="122"/>
      <c r="W759" s="122"/>
      <c r="X759" s="122"/>
      <c r="Y759" s="122"/>
      <c r="Z759" s="122"/>
      <c r="AA759" s="122"/>
      <c r="AB759" s="122"/>
      <c r="AC759" s="119"/>
      <c r="AD759" s="119"/>
      <c r="AE759" s="119"/>
      <c r="AF759" s="119"/>
    </row>
    <row r="760" spans="17:32" ht="15" customHeight="1" x14ac:dyDescent="0.25">
      <c r="Q760" s="113"/>
      <c r="R760" s="113"/>
      <c r="S760" s="115"/>
      <c r="T760" s="115"/>
      <c r="U760" s="122"/>
      <c r="V760" s="122"/>
      <c r="W760" s="122"/>
      <c r="X760" s="122"/>
      <c r="Y760" s="122"/>
      <c r="Z760" s="122"/>
      <c r="AA760" s="122"/>
      <c r="AB760" s="122"/>
      <c r="AC760" s="119"/>
      <c r="AD760" s="119"/>
      <c r="AE760" s="119"/>
      <c r="AF760" s="119"/>
    </row>
    <row r="761" spans="17:32" ht="15" customHeight="1" x14ac:dyDescent="0.25">
      <c r="Q761" s="113"/>
      <c r="R761" s="113"/>
      <c r="S761" s="115"/>
      <c r="T761" s="115"/>
      <c r="U761" s="122"/>
      <c r="V761" s="122"/>
      <c r="W761" s="122"/>
      <c r="X761" s="122"/>
      <c r="Y761" s="122"/>
      <c r="Z761" s="122"/>
      <c r="AA761" s="122"/>
      <c r="AB761" s="122"/>
      <c r="AC761" s="119"/>
      <c r="AD761" s="119"/>
      <c r="AE761" s="119"/>
      <c r="AF761" s="119"/>
    </row>
    <row r="762" spans="17:32" ht="15" customHeight="1" x14ac:dyDescent="0.25">
      <c r="Q762" s="113"/>
      <c r="R762" s="113"/>
      <c r="S762" s="115"/>
      <c r="T762" s="115"/>
      <c r="U762" s="122"/>
      <c r="V762" s="122"/>
      <c r="W762" s="122"/>
      <c r="X762" s="122"/>
      <c r="Y762" s="122"/>
      <c r="Z762" s="122"/>
      <c r="AA762" s="122"/>
      <c r="AB762" s="122"/>
      <c r="AC762" s="119"/>
      <c r="AD762" s="119"/>
      <c r="AE762" s="119"/>
      <c r="AF762" s="119"/>
    </row>
    <row r="763" spans="17:32" ht="15" customHeight="1" x14ac:dyDescent="0.25">
      <c r="Q763" s="113"/>
      <c r="R763" s="113"/>
      <c r="S763" s="115"/>
      <c r="T763" s="115"/>
      <c r="U763" s="122"/>
      <c r="V763" s="122"/>
      <c r="W763" s="122"/>
      <c r="X763" s="122"/>
      <c r="Y763" s="122"/>
      <c r="Z763" s="122"/>
      <c r="AA763" s="122"/>
      <c r="AB763" s="122"/>
      <c r="AC763" s="119"/>
      <c r="AD763" s="119"/>
      <c r="AE763" s="119"/>
      <c r="AF763" s="119"/>
    </row>
    <row r="764" spans="17:32" ht="15" customHeight="1" x14ac:dyDescent="0.25">
      <c r="Q764" s="113"/>
      <c r="R764" s="113"/>
      <c r="S764" s="115"/>
      <c r="T764" s="115"/>
      <c r="U764" s="122"/>
      <c r="V764" s="122"/>
      <c r="W764" s="122"/>
      <c r="X764" s="122"/>
      <c r="Y764" s="122"/>
      <c r="Z764" s="122"/>
      <c r="AA764" s="122"/>
      <c r="AB764" s="122"/>
      <c r="AC764" s="119"/>
      <c r="AD764" s="119"/>
      <c r="AE764" s="119"/>
      <c r="AF764" s="119"/>
    </row>
    <row r="765" spans="17:32" ht="15" customHeight="1" x14ac:dyDescent="0.25">
      <c r="Q765" s="113"/>
      <c r="R765" s="113"/>
      <c r="S765" s="115"/>
      <c r="T765" s="115"/>
      <c r="U765" s="122"/>
      <c r="V765" s="122"/>
      <c r="W765" s="122"/>
      <c r="X765" s="122"/>
      <c r="Y765" s="122"/>
      <c r="Z765" s="122"/>
      <c r="AA765" s="122"/>
      <c r="AB765" s="122"/>
      <c r="AC765" s="119"/>
      <c r="AD765" s="119"/>
      <c r="AE765" s="119"/>
      <c r="AF765" s="119"/>
    </row>
    <row r="766" spans="17:32" ht="15" customHeight="1" x14ac:dyDescent="0.25">
      <c r="Q766" s="113"/>
      <c r="R766" s="113"/>
      <c r="S766" s="115"/>
      <c r="T766" s="115"/>
      <c r="U766" s="122"/>
      <c r="V766" s="122"/>
      <c r="W766" s="122"/>
      <c r="X766" s="122"/>
      <c r="Y766" s="122"/>
      <c r="Z766" s="122"/>
      <c r="AA766" s="122"/>
      <c r="AB766" s="122"/>
      <c r="AC766" s="119"/>
      <c r="AD766" s="119"/>
      <c r="AE766" s="119"/>
      <c r="AF766" s="119"/>
    </row>
    <row r="767" spans="17:32" ht="15" customHeight="1" x14ac:dyDescent="0.25">
      <c r="Q767" s="113"/>
      <c r="R767" s="113"/>
      <c r="S767" s="115"/>
      <c r="T767" s="115"/>
      <c r="U767" s="122"/>
      <c r="V767" s="122"/>
      <c r="W767" s="122"/>
      <c r="X767" s="122"/>
      <c r="Y767" s="122"/>
      <c r="Z767" s="122"/>
      <c r="AA767" s="122"/>
      <c r="AB767" s="122"/>
      <c r="AC767" s="119"/>
      <c r="AD767" s="119"/>
      <c r="AE767" s="119"/>
      <c r="AF767" s="119"/>
    </row>
    <row r="768" spans="17:32" ht="15" customHeight="1" x14ac:dyDescent="0.25">
      <c r="Q768" s="113"/>
      <c r="R768" s="113"/>
      <c r="S768" s="115"/>
      <c r="T768" s="115"/>
      <c r="U768" s="122"/>
      <c r="V768" s="122"/>
      <c r="W768" s="122"/>
      <c r="X768" s="122"/>
      <c r="Y768" s="122"/>
      <c r="Z768" s="122"/>
      <c r="AA768" s="122"/>
      <c r="AB768" s="122"/>
      <c r="AC768" s="119"/>
      <c r="AD768" s="119"/>
      <c r="AE768" s="119"/>
      <c r="AF768" s="119"/>
    </row>
    <row r="769" spans="17:32" ht="15" customHeight="1" x14ac:dyDescent="0.25">
      <c r="Q769" s="113"/>
      <c r="R769" s="113"/>
      <c r="S769" s="115"/>
      <c r="T769" s="115"/>
      <c r="U769" s="122"/>
      <c r="V769" s="122"/>
      <c r="W769" s="122"/>
      <c r="X769" s="122"/>
      <c r="Y769" s="122"/>
      <c r="Z769" s="122"/>
      <c r="AA769" s="122"/>
      <c r="AB769" s="122"/>
      <c r="AC769" s="119"/>
      <c r="AD769" s="119"/>
      <c r="AE769" s="119"/>
      <c r="AF769" s="119"/>
    </row>
    <row r="770" spans="17:32" ht="15" customHeight="1" x14ac:dyDescent="0.25">
      <c r="Q770" s="113"/>
      <c r="R770" s="113"/>
      <c r="S770" s="115"/>
      <c r="T770" s="115"/>
      <c r="U770" s="122"/>
      <c r="V770" s="122"/>
      <c r="W770" s="122"/>
      <c r="X770" s="122"/>
      <c r="Y770" s="122"/>
      <c r="Z770" s="122"/>
      <c r="AA770" s="122"/>
      <c r="AB770" s="122"/>
      <c r="AC770" s="119"/>
      <c r="AD770" s="119"/>
      <c r="AE770" s="119"/>
      <c r="AF770" s="119"/>
    </row>
    <row r="771" spans="17:32" ht="15" customHeight="1" x14ac:dyDescent="0.25">
      <c r="Q771" s="113"/>
      <c r="R771" s="113"/>
      <c r="S771" s="115"/>
      <c r="T771" s="115"/>
      <c r="U771" s="122"/>
      <c r="V771" s="122"/>
      <c r="W771" s="122"/>
      <c r="X771" s="122"/>
      <c r="Y771" s="122"/>
      <c r="Z771" s="122"/>
      <c r="AA771" s="122"/>
      <c r="AB771" s="122"/>
      <c r="AC771" s="119"/>
      <c r="AD771" s="119"/>
      <c r="AE771" s="119"/>
      <c r="AF771" s="119"/>
    </row>
    <row r="772" spans="17:32" ht="15" customHeight="1" x14ac:dyDescent="0.25">
      <c r="Q772" s="113"/>
      <c r="R772" s="113"/>
      <c r="S772" s="115"/>
      <c r="T772" s="115"/>
      <c r="U772" s="122"/>
      <c r="V772" s="122"/>
      <c r="W772" s="122"/>
      <c r="X772" s="122"/>
      <c r="Y772" s="122"/>
      <c r="Z772" s="122"/>
      <c r="AA772" s="122"/>
      <c r="AB772" s="122"/>
      <c r="AC772" s="119"/>
      <c r="AD772" s="119"/>
      <c r="AE772" s="119"/>
      <c r="AF772" s="119"/>
    </row>
    <row r="773" spans="17:32" ht="15" customHeight="1" x14ac:dyDescent="0.25">
      <c r="Q773" s="113"/>
      <c r="R773" s="113"/>
      <c r="S773" s="115"/>
      <c r="T773" s="115"/>
      <c r="U773" s="122"/>
      <c r="V773" s="122"/>
      <c r="W773" s="122"/>
      <c r="X773" s="122"/>
      <c r="Y773" s="122"/>
      <c r="Z773" s="122"/>
      <c r="AA773" s="122"/>
      <c r="AB773" s="122"/>
      <c r="AC773" s="119"/>
      <c r="AD773" s="119"/>
      <c r="AE773" s="119"/>
      <c r="AF773" s="119"/>
    </row>
    <row r="774" spans="17:32" ht="15" customHeight="1" x14ac:dyDescent="0.25">
      <c r="Q774" s="113"/>
      <c r="R774" s="113"/>
      <c r="S774" s="115"/>
      <c r="T774" s="115"/>
      <c r="U774" s="122"/>
      <c r="V774" s="122"/>
      <c r="W774" s="122"/>
      <c r="X774" s="122"/>
      <c r="Y774" s="122"/>
      <c r="Z774" s="122"/>
      <c r="AA774" s="122"/>
      <c r="AB774" s="122"/>
      <c r="AC774" s="119"/>
      <c r="AD774" s="119"/>
      <c r="AE774" s="119"/>
      <c r="AF774" s="119"/>
    </row>
    <row r="775" spans="17:32" ht="15" customHeight="1" x14ac:dyDescent="0.25">
      <c r="Q775" s="113"/>
      <c r="R775" s="113"/>
      <c r="S775" s="115"/>
      <c r="T775" s="115"/>
      <c r="U775" s="122"/>
      <c r="V775" s="122"/>
      <c r="W775" s="122"/>
      <c r="X775" s="122"/>
      <c r="Y775" s="122"/>
      <c r="Z775" s="122"/>
      <c r="AA775" s="122"/>
      <c r="AB775" s="122"/>
      <c r="AC775" s="119"/>
      <c r="AD775" s="119"/>
      <c r="AE775" s="119"/>
      <c r="AF775" s="119"/>
    </row>
    <row r="776" spans="17:32" ht="15" customHeight="1" x14ac:dyDescent="0.25">
      <c r="Q776" s="113"/>
      <c r="R776" s="113"/>
      <c r="S776" s="115"/>
      <c r="T776" s="115"/>
      <c r="U776" s="122"/>
      <c r="V776" s="122"/>
      <c r="W776" s="122"/>
      <c r="X776" s="122"/>
      <c r="Y776" s="122"/>
      <c r="Z776" s="122"/>
      <c r="AA776" s="122"/>
      <c r="AB776" s="122"/>
      <c r="AC776" s="119"/>
      <c r="AD776" s="119"/>
      <c r="AE776" s="119"/>
      <c r="AF776" s="119"/>
    </row>
    <row r="777" spans="17:32" ht="15" customHeight="1" x14ac:dyDescent="0.25">
      <c r="Q777" s="113"/>
      <c r="R777" s="113"/>
      <c r="S777" s="115"/>
      <c r="T777" s="115"/>
      <c r="U777" s="122"/>
      <c r="V777" s="122"/>
      <c r="W777" s="122"/>
      <c r="X777" s="122"/>
      <c r="Y777" s="122"/>
      <c r="Z777" s="122"/>
      <c r="AA777" s="122"/>
      <c r="AB777" s="122"/>
      <c r="AC777" s="119"/>
      <c r="AD777" s="119"/>
      <c r="AE777" s="119"/>
      <c r="AF777" s="119"/>
    </row>
    <row r="778" spans="17:32" ht="15" customHeight="1" x14ac:dyDescent="0.25">
      <c r="Q778" s="113"/>
      <c r="R778" s="113"/>
      <c r="S778" s="115"/>
      <c r="T778" s="115"/>
      <c r="U778" s="122"/>
      <c r="V778" s="122"/>
      <c r="W778" s="122"/>
      <c r="X778" s="122"/>
      <c r="Y778" s="122"/>
      <c r="Z778" s="122"/>
      <c r="AA778" s="122"/>
      <c r="AB778" s="122"/>
      <c r="AC778" s="119"/>
      <c r="AD778" s="119"/>
      <c r="AE778" s="119"/>
      <c r="AF778" s="119"/>
    </row>
    <row r="779" spans="17:32" ht="15" customHeight="1" x14ac:dyDescent="0.25">
      <c r="Q779" s="113"/>
      <c r="R779" s="113"/>
      <c r="S779" s="115"/>
      <c r="T779" s="115"/>
      <c r="U779" s="122"/>
      <c r="V779" s="122"/>
      <c r="W779" s="122"/>
      <c r="X779" s="122"/>
      <c r="Y779" s="122"/>
      <c r="Z779" s="122"/>
      <c r="AA779" s="122"/>
      <c r="AB779" s="122"/>
      <c r="AC779" s="119"/>
      <c r="AD779" s="119"/>
      <c r="AE779" s="119"/>
      <c r="AF779" s="119"/>
    </row>
    <row r="780" spans="17:32" ht="15" customHeight="1" x14ac:dyDescent="0.25">
      <c r="Q780" s="113"/>
      <c r="R780" s="113"/>
      <c r="S780" s="115"/>
      <c r="T780" s="115"/>
      <c r="U780" s="122"/>
      <c r="V780" s="122"/>
      <c r="W780" s="122"/>
      <c r="X780" s="122"/>
      <c r="Y780" s="122"/>
      <c r="Z780" s="122"/>
      <c r="AA780" s="122"/>
      <c r="AB780" s="122"/>
      <c r="AC780" s="119"/>
      <c r="AD780" s="119"/>
      <c r="AE780" s="119"/>
      <c r="AF780" s="119"/>
    </row>
    <row r="781" spans="17:32" ht="15" customHeight="1" x14ac:dyDescent="0.25">
      <c r="Q781" s="113"/>
      <c r="R781" s="113"/>
      <c r="S781" s="115"/>
      <c r="T781" s="115"/>
      <c r="U781" s="122"/>
      <c r="V781" s="122"/>
      <c r="W781" s="122"/>
      <c r="X781" s="122"/>
      <c r="Y781" s="122"/>
      <c r="Z781" s="122"/>
      <c r="AA781" s="122"/>
      <c r="AB781" s="122"/>
      <c r="AC781" s="119"/>
      <c r="AD781" s="119"/>
      <c r="AE781" s="119"/>
      <c r="AF781" s="119"/>
    </row>
    <row r="782" spans="17:32" ht="15" customHeight="1" x14ac:dyDescent="0.25">
      <c r="Q782" s="113"/>
      <c r="R782" s="113"/>
      <c r="S782" s="115"/>
      <c r="T782" s="115"/>
      <c r="U782" s="122"/>
      <c r="V782" s="122"/>
      <c r="W782" s="122"/>
      <c r="X782" s="122"/>
      <c r="Y782" s="122"/>
      <c r="Z782" s="122"/>
      <c r="AA782" s="122"/>
      <c r="AB782" s="122"/>
      <c r="AC782" s="119"/>
      <c r="AD782" s="119"/>
      <c r="AE782" s="119"/>
      <c r="AF782" s="119"/>
    </row>
    <row r="783" spans="17:32" ht="15" customHeight="1" x14ac:dyDescent="0.25">
      <c r="Q783" s="113"/>
      <c r="R783" s="113"/>
      <c r="S783" s="115"/>
      <c r="T783" s="115"/>
      <c r="U783" s="122"/>
      <c r="V783" s="122"/>
      <c r="W783" s="122"/>
      <c r="X783" s="122"/>
      <c r="Y783" s="122"/>
      <c r="Z783" s="122"/>
      <c r="AA783" s="122"/>
      <c r="AB783" s="122"/>
      <c r="AC783" s="119"/>
      <c r="AD783" s="119"/>
      <c r="AE783" s="119"/>
      <c r="AF783" s="119"/>
    </row>
    <row r="784" spans="17:32" ht="15" customHeight="1" x14ac:dyDescent="0.25">
      <c r="Q784" s="113"/>
      <c r="R784" s="113"/>
      <c r="S784" s="115"/>
      <c r="T784" s="115"/>
      <c r="U784" s="122"/>
      <c r="V784" s="122"/>
      <c r="W784" s="122"/>
      <c r="X784" s="122"/>
      <c r="Y784" s="122"/>
      <c r="Z784" s="122"/>
      <c r="AA784" s="122"/>
      <c r="AB784" s="122"/>
      <c r="AC784" s="119"/>
      <c r="AD784" s="119"/>
      <c r="AE784" s="119"/>
      <c r="AF784" s="119"/>
    </row>
    <row r="785" spans="17:32" ht="15" customHeight="1" x14ac:dyDescent="0.25">
      <c r="Q785" s="113"/>
      <c r="R785" s="113"/>
      <c r="S785" s="115"/>
      <c r="T785" s="115"/>
      <c r="U785" s="122"/>
      <c r="V785" s="122"/>
      <c r="W785" s="122"/>
      <c r="X785" s="122"/>
      <c r="Y785" s="122"/>
      <c r="Z785" s="122"/>
      <c r="AA785" s="122"/>
      <c r="AB785" s="122"/>
      <c r="AC785" s="119"/>
      <c r="AD785" s="119"/>
      <c r="AE785" s="119"/>
      <c r="AF785" s="119"/>
    </row>
    <row r="786" spans="17:32" ht="15" customHeight="1" x14ac:dyDescent="0.25">
      <c r="Q786" s="113"/>
      <c r="R786" s="113"/>
      <c r="S786" s="115"/>
      <c r="T786" s="115"/>
      <c r="U786" s="122"/>
      <c r="V786" s="122"/>
      <c r="W786" s="122"/>
      <c r="X786" s="122"/>
      <c r="Y786" s="122"/>
      <c r="Z786" s="122"/>
      <c r="AA786" s="122"/>
      <c r="AB786" s="122"/>
      <c r="AC786" s="119"/>
      <c r="AD786" s="119"/>
      <c r="AE786" s="119"/>
      <c r="AF786" s="119"/>
    </row>
    <row r="787" spans="17:32" ht="15" customHeight="1" x14ac:dyDescent="0.25">
      <c r="Q787" s="113"/>
      <c r="R787" s="113"/>
      <c r="S787" s="115"/>
      <c r="T787" s="115"/>
      <c r="U787" s="122"/>
      <c r="V787" s="122"/>
      <c r="W787" s="122"/>
      <c r="X787" s="122"/>
      <c r="Y787" s="122"/>
      <c r="Z787" s="122"/>
      <c r="AA787" s="122"/>
      <c r="AB787" s="122"/>
      <c r="AC787" s="119"/>
      <c r="AD787" s="119"/>
      <c r="AE787" s="119"/>
      <c r="AF787" s="119"/>
    </row>
    <row r="788" spans="17:32" ht="15" customHeight="1" x14ac:dyDescent="0.25">
      <c r="Q788" s="113"/>
      <c r="R788" s="113"/>
      <c r="S788" s="115"/>
      <c r="T788" s="115"/>
      <c r="U788" s="122"/>
      <c r="V788" s="122"/>
      <c r="W788" s="122"/>
      <c r="X788" s="122"/>
      <c r="Y788" s="122"/>
      <c r="Z788" s="122"/>
      <c r="AA788" s="122"/>
      <c r="AB788" s="122"/>
      <c r="AC788" s="119"/>
      <c r="AD788" s="119"/>
      <c r="AE788" s="119"/>
      <c r="AF788" s="119"/>
    </row>
    <row r="789" spans="17:32" ht="15" customHeight="1" x14ac:dyDescent="0.25">
      <c r="Q789" s="113"/>
      <c r="R789" s="113"/>
      <c r="S789" s="115"/>
      <c r="T789" s="115"/>
      <c r="U789" s="122"/>
      <c r="V789" s="122"/>
      <c r="W789" s="122"/>
      <c r="X789" s="122"/>
      <c r="Y789" s="122"/>
      <c r="Z789" s="122"/>
      <c r="AA789" s="122"/>
      <c r="AB789" s="122"/>
      <c r="AC789" s="119"/>
      <c r="AD789" s="119"/>
      <c r="AE789" s="119"/>
      <c r="AF789" s="119"/>
    </row>
    <row r="790" spans="17:32" ht="15" customHeight="1" x14ac:dyDescent="0.25">
      <c r="Q790" s="113"/>
      <c r="R790" s="113"/>
      <c r="S790" s="115"/>
      <c r="T790" s="115"/>
      <c r="U790" s="122"/>
      <c r="V790" s="122"/>
      <c r="W790" s="122"/>
      <c r="X790" s="122"/>
      <c r="Y790" s="122"/>
      <c r="Z790" s="122"/>
      <c r="AA790" s="122"/>
      <c r="AB790" s="122"/>
      <c r="AC790" s="119"/>
      <c r="AD790" s="119"/>
      <c r="AE790" s="119"/>
      <c r="AF790" s="119"/>
    </row>
    <row r="791" spans="17:32" ht="15" customHeight="1" x14ac:dyDescent="0.25">
      <c r="Q791" s="113"/>
      <c r="R791" s="113"/>
      <c r="S791" s="115"/>
      <c r="T791" s="115"/>
      <c r="U791" s="122"/>
      <c r="V791" s="122"/>
      <c r="W791" s="122"/>
      <c r="X791" s="122"/>
      <c r="Y791" s="122"/>
      <c r="Z791" s="122"/>
      <c r="AA791" s="122"/>
      <c r="AB791" s="122"/>
      <c r="AC791" s="119"/>
      <c r="AD791" s="119"/>
      <c r="AE791" s="119"/>
      <c r="AF791" s="119"/>
    </row>
    <row r="792" spans="17:32" ht="15" customHeight="1" x14ac:dyDescent="0.25">
      <c r="Q792" s="113"/>
      <c r="R792" s="113"/>
      <c r="S792" s="115"/>
      <c r="T792" s="115"/>
      <c r="U792" s="122"/>
      <c r="V792" s="122"/>
      <c r="W792" s="122"/>
      <c r="X792" s="122"/>
      <c r="Y792" s="122"/>
      <c r="Z792" s="122"/>
      <c r="AA792" s="122"/>
      <c r="AB792" s="122"/>
      <c r="AC792" s="119"/>
      <c r="AD792" s="119"/>
      <c r="AE792" s="119"/>
      <c r="AF792" s="119"/>
    </row>
    <row r="793" spans="17:32" ht="15" customHeight="1" x14ac:dyDescent="0.25">
      <c r="Q793" s="113"/>
      <c r="R793" s="113"/>
      <c r="S793" s="115"/>
      <c r="T793" s="115"/>
      <c r="U793" s="122"/>
      <c r="V793" s="122"/>
      <c r="W793" s="122"/>
      <c r="X793" s="122"/>
      <c r="Y793" s="122"/>
      <c r="Z793" s="122"/>
      <c r="AA793" s="122"/>
      <c r="AB793" s="122"/>
      <c r="AC793" s="119"/>
      <c r="AD793" s="119"/>
      <c r="AE793" s="119"/>
      <c r="AF793" s="119"/>
    </row>
    <row r="794" spans="17:32" ht="15" customHeight="1" x14ac:dyDescent="0.25">
      <c r="Q794" s="113"/>
      <c r="R794" s="113"/>
      <c r="S794" s="115"/>
      <c r="T794" s="115"/>
      <c r="U794" s="122"/>
      <c r="V794" s="122"/>
      <c r="W794" s="122"/>
      <c r="X794" s="122"/>
      <c r="Y794" s="122"/>
      <c r="Z794" s="122"/>
      <c r="AA794" s="122"/>
      <c r="AB794" s="122"/>
      <c r="AC794" s="119"/>
      <c r="AD794" s="119"/>
      <c r="AE794" s="119"/>
      <c r="AF794" s="119"/>
    </row>
    <row r="795" spans="17:32" ht="15" customHeight="1" x14ac:dyDescent="0.25">
      <c r="Q795" s="113"/>
      <c r="R795" s="113"/>
      <c r="S795" s="115"/>
      <c r="T795" s="115"/>
      <c r="U795" s="122"/>
      <c r="V795" s="122"/>
      <c r="W795" s="122"/>
      <c r="X795" s="122"/>
      <c r="Y795" s="122"/>
      <c r="Z795" s="122"/>
      <c r="AA795" s="122"/>
      <c r="AB795" s="122"/>
      <c r="AC795" s="119"/>
      <c r="AD795" s="119"/>
      <c r="AE795" s="119"/>
      <c r="AF795" s="119"/>
    </row>
    <row r="796" spans="17:32" ht="15" customHeight="1" x14ac:dyDescent="0.25">
      <c r="Q796" s="113"/>
      <c r="R796" s="113"/>
      <c r="S796" s="115"/>
      <c r="T796" s="115"/>
      <c r="U796" s="122"/>
      <c r="V796" s="122"/>
      <c r="W796" s="122"/>
      <c r="X796" s="122"/>
      <c r="Y796" s="122"/>
      <c r="Z796" s="122"/>
      <c r="AA796" s="122"/>
      <c r="AB796" s="122"/>
      <c r="AC796" s="119"/>
      <c r="AD796" s="119"/>
      <c r="AE796" s="119"/>
      <c r="AF796" s="119"/>
    </row>
    <row r="797" spans="17:32" ht="15" customHeight="1" x14ac:dyDescent="0.25">
      <c r="Q797" s="113"/>
      <c r="R797" s="113"/>
      <c r="S797" s="115"/>
      <c r="T797" s="115"/>
      <c r="U797" s="122"/>
      <c r="V797" s="122"/>
      <c r="W797" s="122"/>
      <c r="X797" s="122"/>
      <c r="Y797" s="122"/>
      <c r="Z797" s="122"/>
      <c r="AA797" s="122"/>
      <c r="AB797" s="122"/>
      <c r="AC797" s="119"/>
      <c r="AD797" s="119"/>
      <c r="AE797" s="119"/>
      <c r="AF797" s="119"/>
    </row>
    <row r="798" spans="17:32" ht="15" customHeight="1" x14ac:dyDescent="0.25">
      <c r="Q798" s="113"/>
      <c r="R798" s="113"/>
      <c r="S798" s="115"/>
      <c r="T798" s="115"/>
      <c r="U798" s="122"/>
      <c r="V798" s="122"/>
      <c r="W798" s="122"/>
      <c r="X798" s="122"/>
      <c r="Y798" s="122"/>
      <c r="Z798" s="122"/>
      <c r="AA798" s="122"/>
      <c r="AB798" s="122"/>
      <c r="AC798" s="119"/>
      <c r="AD798" s="119"/>
      <c r="AE798" s="119"/>
      <c r="AF798" s="119"/>
    </row>
    <row r="799" spans="17:32" ht="15" customHeight="1" x14ac:dyDescent="0.25">
      <c r="Q799" s="113"/>
      <c r="R799" s="113"/>
      <c r="S799" s="115"/>
      <c r="T799" s="115"/>
      <c r="U799" s="122"/>
      <c r="V799" s="122"/>
      <c r="W799" s="122"/>
      <c r="X799" s="122"/>
      <c r="Y799" s="122"/>
      <c r="Z799" s="122"/>
      <c r="AA799" s="122"/>
      <c r="AB799" s="122"/>
      <c r="AC799" s="119"/>
      <c r="AD799" s="119"/>
      <c r="AE799" s="119"/>
      <c r="AF799" s="119"/>
    </row>
    <row r="800" spans="17:32" ht="15" customHeight="1" x14ac:dyDescent="0.25">
      <c r="Q800" s="113"/>
      <c r="R800" s="113"/>
      <c r="S800" s="115"/>
      <c r="T800" s="115"/>
      <c r="U800" s="122"/>
      <c r="V800" s="122"/>
      <c r="W800" s="122"/>
      <c r="X800" s="122"/>
      <c r="Y800" s="122"/>
      <c r="Z800" s="122"/>
      <c r="AA800" s="122"/>
      <c r="AB800" s="122"/>
      <c r="AC800" s="119"/>
      <c r="AD800" s="119"/>
      <c r="AE800" s="119"/>
      <c r="AF800" s="119"/>
    </row>
    <row r="801" spans="17:32" ht="15" customHeight="1" x14ac:dyDescent="0.25">
      <c r="Q801" s="113"/>
      <c r="R801" s="113"/>
      <c r="S801" s="115"/>
      <c r="T801" s="115"/>
      <c r="U801" s="122"/>
      <c r="V801" s="122"/>
      <c r="W801" s="122"/>
      <c r="X801" s="122"/>
      <c r="Y801" s="122"/>
      <c r="Z801" s="122"/>
      <c r="AA801" s="122"/>
      <c r="AB801" s="122"/>
      <c r="AC801" s="119"/>
      <c r="AD801" s="119"/>
      <c r="AE801" s="119"/>
      <c r="AF801" s="119"/>
    </row>
    <row r="802" spans="17:32" ht="15" customHeight="1" x14ac:dyDescent="0.25">
      <c r="Q802" s="113"/>
      <c r="R802" s="113"/>
      <c r="S802" s="115"/>
      <c r="T802" s="115"/>
      <c r="U802" s="122"/>
      <c r="V802" s="122"/>
      <c r="W802" s="122"/>
      <c r="X802" s="122"/>
      <c r="Y802" s="122"/>
      <c r="Z802" s="122"/>
      <c r="AA802" s="122"/>
      <c r="AB802" s="122"/>
      <c r="AC802" s="119"/>
      <c r="AD802" s="119"/>
      <c r="AE802" s="119"/>
      <c r="AF802" s="119"/>
    </row>
    <row r="803" spans="17:32" ht="15" customHeight="1" x14ac:dyDescent="0.25">
      <c r="Q803" s="113"/>
      <c r="R803" s="113"/>
      <c r="S803" s="115"/>
      <c r="T803" s="115"/>
      <c r="U803" s="122"/>
      <c r="V803" s="122"/>
      <c r="W803" s="122"/>
      <c r="X803" s="122"/>
      <c r="Y803" s="122"/>
      <c r="Z803" s="122"/>
      <c r="AA803" s="122"/>
      <c r="AB803" s="122"/>
      <c r="AC803" s="119"/>
      <c r="AD803" s="119"/>
      <c r="AE803" s="119"/>
      <c r="AF803" s="119"/>
    </row>
    <row r="804" spans="17:32" ht="15" customHeight="1" x14ac:dyDescent="0.25">
      <c r="Q804" s="113"/>
      <c r="R804" s="113"/>
      <c r="S804" s="115"/>
      <c r="T804" s="115"/>
      <c r="U804" s="122"/>
      <c r="V804" s="122"/>
      <c r="W804" s="122"/>
      <c r="X804" s="122"/>
      <c r="Y804" s="122"/>
      <c r="Z804" s="122"/>
      <c r="AA804" s="122"/>
      <c r="AB804" s="122"/>
      <c r="AC804" s="119"/>
      <c r="AD804" s="119"/>
      <c r="AE804" s="119"/>
      <c r="AF804" s="119"/>
    </row>
    <row r="805" spans="17:32" ht="15" customHeight="1" x14ac:dyDescent="0.25">
      <c r="Q805" s="113"/>
      <c r="R805" s="113"/>
      <c r="S805" s="115"/>
      <c r="T805" s="115"/>
      <c r="U805" s="122"/>
      <c r="V805" s="122"/>
      <c r="W805" s="122"/>
      <c r="X805" s="122"/>
      <c r="Y805" s="122"/>
      <c r="Z805" s="122"/>
      <c r="AA805" s="122"/>
      <c r="AB805" s="122"/>
      <c r="AC805" s="119"/>
      <c r="AD805" s="119"/>
      <c r="AE805" s="119"/>
      <c r="AF805" s="119"/>
    </row>
    <row r="806" spans="17:32" ht="15" customHeight="1" x14ac:dyDescent="0.25">
      <c r="Q806" s="113"/>
      <c r="R806" s="113"/>
      <c r="S806" s="115"/>
      <c r="T806" s="115"/>
      <c r="U806" s="122"/>
      <c r="V806" s="122"/>
      <c r="W806" s="122"/>
      <c r="X806" s="122"/>
      <c r="Y806" s="122"/>
      <c r="Z806" s="122"/>
      <c r="AA806" s="122"/>
      <c r="AB806" s="122"/>
      <c r="AC806" s="119"/>
      <c r="AD806" s="119"/>
      <c r="AE806" s="119"/>
      <c r="AF806" s="119"/>
    </row>
    <row r="807" spans="17:32" ht="15" customHeight="1" x14ac:dyDescent="0.25">
      <c r="Q807" s="113"/>
      <c r="R807" s="113"/>
      <c r="S807" s="115"/>
      <c r="T807" s="115"/>
      <c r="U807" s="122"/>
      <c r="V807" s="122"/>
      <c r="W807" s="122"/>
      <c r="X807" s="122"/>
      <c r="Y807" s="122"/>
      <c r="Z807" s="122"/>
      <c r="AA807" s="122"/>
      <c r="AB807" s="122"/>
      <c r="AC807" s="119"/>
      <c r="AD807" s="119"/>
      <c r="AE807" s="119"/>
      <c r="AF807" s="119"/>
    </row>
    <row r="808" spans="17:32" ht="15" customHeight="1" x14ac:dyDescent="0.25">
      <c r="Q808" s="113"/>
      <c r="R808" s="113"/>
      <c r="S808" s="115"/>
      <c r="T808" s="115"/>
      <c r="U808" s="122"/>
      <c r="V808" s="122"/>
      <c r="W808" s="122"/>
      <c r="X808" s="122"/>
      <c r="Y808" s="122"/>
      <c r="Z808" s="122"/>
      <c r="AA808" s="122"/>
      <c r="AB808" s="122"/>
      <c r="AC808" s="119"/>
      <c r="AD808" s="119"/>
      <c r="AE808" s="119"/>
      <c r="AF808" s="119"/>
    </row>
    <row r="809" spans="17:32" ht="15" customHeight="1" x14ac:dyDescent="0.25">
      <c r="Q809" s="113"/>
      <c r="R809" s="113"/>
      <c r="S809" s="115"/>
      <c r="T809" s="115"/>
      <c r="U809" s="122"/>
      <c r="V809" s="122"/>
      <c r="W809" s="122"/>
      <c r="X809" s="122"/>
      <c r="Y809" s="122"/>
      <c r="Z809" s="122"/>
      <c r="AA809" s="122"/>
      <c r="AB809" s="122"/>
      <c r="AC809" s="119"/>
      <c r="AD809" s="119"/>
      <c r="AE809" s="119"/>
      <c r="AF809" s="119"/>
    </row>
    <row r="810" spans="17:32" ht="15" customHeight="1" x14ac:dyDescent="0.25">
      <c r="Q810" s="113"/>
      <c r="R810" s="113"/>
      <c r="S810" s="115"/>
      <c r="T810" s="115"/>
      <c r="U810" s="122"/>
      <c r="V810" s="122"/>
      <c r="W810" s="122"/>
      <c r="X810" s="122"/>
      <c r="Y810" s="122"/>
      <c r="Z810" s="122"/>
      <c r="AA810" s="122"/>
      <c r="AB810" s="122"/>
      <c r="AC810" s="119"/>
      <c r="AD810" s="119"/>
      <c r="AE810" s="119"/>
      <c r="AF810" s="119"/>
    </row>
    <row r="811" spans="17:32" ht="15" customHeight="1" x14ac:dyDescent="0.25">
      <c r="Q811" s="113"/>
      <c r="R811" s="113"/>
      <c r="S811" s="115"/>
      <c r="T811" s="115"/>
      <c r="U811" s="122"/>
      <c r="V811" s="122"/>
      <c r="W811" s="122"/>
      <c r="X811" s="122"/>
      <c r="Y811" s="122"/>
      <c r="Z811" s="122"/>
      <c r="AA811" s="122"/>
      <c r="AB811" s="122"/>
      <c r="AC811" s="119"/>
      <c r="AD811" s="119"/>
      <c r="AE811" s="119"/>
      <c r="AF811" s="119"/>
    </row>
    <row r="812" spans="17:32" ht="15" customHeight="1" x14ac:dyDescent="0.25">
      <c r="Q812" s="113"/>
      <c r="R812" s="113"/>
      <c r="S812" s="115"/>
      <c r="T812" s="115"/>
      <c r="U812" s="122"/>
      <c r="V812" s="122"/>
      <c r="W812" s="122"/>
      <c r="X812" s="122"/>
      <c r="Y812" s="122"/>
      <c r="Z812" s="122"/>
      <c r="AA812" s="122"/>
      <c r="AB812" s="122"/>
      <c r="AC812" s="119"/>
      <c r="AD812" s="119"/>
      <c r="AE812" s="119"/>
      <c r="AF812" s="119"/>
    </row>
    <row r="813" spans="17:32" ht="15" customHeight="1" x14ac:dyDescent="0.25">
      <c r="Q813" s="113"/>
      <c r="R813" s="113"/>
      <c r="S813" s="115"/>
      <c r="T813" s="115"/>
      <c r="U813" s="122"/>
      <c r="V813" s="122"/>
      <c r="W813" s="122"/>
      <c r="X813" s="122"/>
      <c r="Y813" s="122"/>
      <c r="Z813" s="122"/>
      <c r="AA813" s="122"/>
      <c r="AB813" s="122"/>
      <c r="AC813" s="119"/>
      <c r="AD813" s="119"/>
      <c r="AE813" s="119"/>
      <c r="AF813" s="119"/>
    </row>
    <row r="814" spans="17:32" ht="15" customHeight="1" x14ac:dyDescent="0.25">
      <c r="Q814" s="113"/>
      <c r="R814" s="113"/>
      <c r="S814" s="115"/>
      <c r="T814" s="115"/>
      <c r="U814" s="122"/>
      <c r="V814" s="122"/>
      <c r="W814" s="122"/>
      <c r="X814" s="122"/>
      <c r="Y814" s="122"/>
      <c r="Z814" s="122"/>
      <c r="AA814" s="122"/>
      <c r="AB814" s="122"/>
      <c r="AC814" s="119"/>
      <c r="AD814" s="119"/>
      <c r="AE814" s="119"/>
      <c r="AF814" s="119"/>
    </row>
    <row r="815" spans="17:32" ht="15" customHeight="1" x14ac:dyDescent="0.25">
      <c r="Q815" s="113"/>
      <c r="R815" s="113"/>
      <c r="S815" s="115"/>
      <c r="T815" s="115"/>
      <c r="U815" s="122"/>
      <c r="V815" s="122"/>
      <c r="W815" s="122"/>
      <c r="X815" s="122"/>
      <c r="Y815" s="122"/>
      <c r="Z815" s="122"/>
      <c r="AA815" s="122"/>
      <c r="AB815" s="122"/>
      <c r="AC815" s="119"/>
      <c r="AD815" s="119"/>
      <c r="AE815" s="119"/>
      <c r="AF815" s="119"/>
    </row>
    <row r="816" spans="17:32" ht="15" customHeight="1" x14ac:dyDescent="0.25">
      <c r="Q816" s="113"/>
      <c r="R816" s="113"/>
      <c r="S816" s="115"/>
      <c r="T816" s="115"/>
      <c r="U816" s="122"/>
      <c r="V816" s="122"/>
      <c r="W816" s="122"/>
      <c r="X816" s="122"/>
      <c r="Y816" s="122"/>
      <c r="Z816" s="122"/>
      <c r="AA816" s="122"/>
      <c r="AB816" s="122"/>
      <c r="AC816" s="119"/>
      <c r="AD816" s="119"/>
      <c r="AE816" s="119"/>
      <c r="AF816" s="119"/>
    </row>
    <row r="817" spans="17:32" ht="15" customHeight="1" x14ac:dyDescent="0.25">
      <c r="Q817" s="113"/>
      <c r="R817" s="113"/>
      <c r="S817" s="115"/>
      <c r="T817" s="115"/>
      <c r="U817" s="122"/>
      <c r="V817" s="122"/>
      <c r="W817" s="122"/>
      <c r="X817" s="122"/>
      <c r="Y817" s="122"/>
      <c r="Z817" s="122"/>
      <c r="AA817" s="122"/>
      <c r="AB817" s="122"/>
      <c r="AC817" s="119"/>
      <c r="AD817" s="119"/>
      <c r="AE817" s="119"/>
      <c r="AF817" s="119"/>
    </row>
    <row r="818" spans="17:32" ht="15" customHeight="1" x14ac:dyDescent="0.25">
      <c r="Q818" s="113"/>
      <c r="R818" s="113"/>
      <c r="S818" s="115"/>
      <c r="T818" s="115"/>
      <c r="U818" s="122"/>
      <c r="V818" s="122"/>
      <c r="W818" s="122"/>
      <c r="X818" s="122"/>
      <c r="Y818" s="122"/>
      <c r="Z818" s="122"/>
      <c r="AA818" s="122"/>
      <c r="AB818" s="122"/>
      <c r="AC818" s="119"/>
      <c r="AD818" s="119"/>
      <c r="AE818" s="119"/>
      <c r="AF818" s="119"/>
    </row>
    <row r="819" spans="17:32" ht="15" customHeight="1" x14ac:dyDescent="0.25">
      <c r="Q819" s="113"/>
      <c r="R819" s="113"/>
      <c r="S819" s="115"/>
      <c r="T819" s="115"/>
      <c r="U819" s="122"/>
      <c r="V819" s="122"/>
      <c r="W819" s="122"/>
      <c r="X819" s="122"/>
      <c r="Y819" s="122"/>
      <c r="Z819" s="122"/>
      <c r="AA819" s="122"/>
      <c r="AB819" s="122"/>
      <c r="AC819" s="119"/>
      <c r="AD819" s="119"/>
      <c r="AE819" s="119"/>
      <c r="AF819" s="119"/>
    </row>
    <row r="820" spans="17:32" ht="15" customHeight="1" x14ac:dyDescent="0.25">
      <c r="Q820" s="113"/>
      <c r="R820" s="113"/>
      <c r="S820" s="115"/>
      <c r="T820" s="115"/>
      <c r="U820" s="122"/>
      <c r="V820" s="122"/>
      <c r="W820" s="122"/>
      <c r="X820" s="122"/>
      <c r="Y820" s="122"/>
      <c r="Z820" s="122"/>
      <c r="AA820" s="122"/>
      <c r="AB820" s="122"/>
      <c r="AC820" s="119"/>
      <c r="AD820" s="119"/>
      <c r="AE820" s="119"/>
      <c r="AF820" s="119"/>
    </row>
    <row r="821" spans="17:32" ht="15" customHeight="1" x14ac:dyDescent="0.25">
      <c r="Q821" s="113"/>
      <c r="R821" s="113"/>
      <c r="S821" s="115"/>
      <c r="T821" s="115"/>
      <c r="U821" s="122"/>
      <c r="V821" s="122"/>
      <c r="W821" s="122"/>
      <c r="X821" s="122"/>
      <c r="Y821" s="122"/>
      <c r="Z821" s="122"/>
      <c r="AA821" s="122"/>
      <c r="AB821" s="122"/>
      <c r="AC821" s="119"/>
      <c r="AD821" s="119"/>
      <c r="AE821" s="119"/>
      <c r="AF821" s="119"/>
    </row>
    <row r="822" spans="17:32" ht="15" customHeight="1" x14ac:dyDescent="0.25">
      <c r="Q822" s="113"/>
      <c r="R822" s="113"/>
      <c r="S822" s="115"/>
      <c r="T822" s="115"/>
      <c r="U822" s="122"/>
      <c r="V822" s="122"/>
      <c r="W822" s="122"/>
      <c r="X822" s="122"/>
      <c r="Y822" s="122"/>
      <c r="Z822" s="122"/>
      <c r="AA822" s="122"/>
      <c r="AB822" s="122"/>
      <c r="AC822" s="119"/>
      <c r="AD822" s="119"/>
      <c r="AE822" s="119"/>
      <c r="AF822" s="119"/>
    </row>
    <row r="823" spans="17:32" ht="15" customHeight="1" x14ac:dyDescent="0.25">
      <c r="Q823" s="113"/>
      <c r="R823" s="113"/>
      <c r="S823" s="115"/>
      <c r="T823" s="115"/>
      <c r="U823" s="122"/>
      <c r="V823" s="122"/>
      <c r="W823" s="122"/>
      <c r="X823" s="122"/>
      <c r="Y823" s="122"/>
      <c r="Z823" s="122"/>
      <c r="AA823" s="122"/>
      <c r="AB823" s="122"/>
      <c r="AC823" s="119"/>
      <c r="AD823" s="119"/>
      <c r="AE823" s="119"/>
      <c r="AF823" s="119"/>
    </row>
    <row r="824" spans="17:32" ht="15" customHeight="1" x14ac:dyDescent="0.25">
      <c r="Q824" s="113"/>
      <c r="R824" s="113"/>
      <c r="S824" s="115"/>
      <c r="T824" s="115"/>
      <c r="U824" s="122"/>
      <c r="V824" s="122"/>
      <c r="W824" s="122"/>
      <c r="X824" s="122"/>
      <c r="Y824" s="122"/>
      <c r="Z824" s="122"/>
      <c r="AA824" s="122"/>
      <c r="AB824" s="122"/>
      <c r="AC824" s="119"/>
      <c r="AD824" s="119"/>
      <c r="AE824" s="119"/>
      <c r="AF824" s="119"/>
    </row>
    <row r="825" spans="17:32" ht="15" customHeight="1" x14ac:dyDescent="0.25">
      <c r="Q825" s="113"/>
      <c r="R825" s="113"/>
      <c r="S825" s="115"/>
      <c r="T825" s="115"/>
      <c r="U825" s="122"/>
      <c r="V825" s="122"/>
      <c r="W825" s="122"/>
      <c r="X825" s="122"/>
      <c r="Y825" s="122"/>
      <c r="Z825" s="122"/>
      <c r="AA825" s="122"/>
      <c r="AB825" s="122"/>
      <c r="AC825" s="119"/>
      <c r="AD825" s="119"/>
      <c r="AE825" s="119"/>
      <c r="AF825" s="119"/>
    </row>
    <row r="826" spans="17:32" ht="15" customHeight="1" x14ac:dyDescent="0.25">
      <c r="Q826" s="113"/>
      <c r="R826" s="113"/>
      <c r="S826" s="115"/>
      <c r="T826" s="115"/>
      <c r="U826" s="122"/>
      <c r="V826" s="122"/>
      <c r="W826" s="122"/>
      <c r="X826" s="122"/>
      <c r="Y826" s="122"/>
      <c r="Z826" s="122"/>
      <c r="AA826" s="122"/>
      <c r="AB826" s="122"/>
      <c r="AC826" s="119"/>
      <c r="AD826" s="119"/>
      <c r="AE826" s="119"/>
      <c r="AF826" s="119"/>
    </row>
    <row r="827" spans="17:32" ht="15" customHeight="1" x14ac:dyDescent="0.25">
      <c r="Q827" s="113"/>
      <c r="R827" s="113"/>
      <c r="S827" s="115"/>
      <c r="T827" s="115"/>
      <c r="U827" s="122"/>
      <c r="V827" s="122"/>
      <c r="W827" s="122"/>
      <c r="X827" s="122"/>
      <c r="Y827" s="122"/>
      <c r="Z827" s="122"/>
      <c r="AA827" s="122"/>
      <c r="AB827" s="122"/>
      <c r="AC827" s="119"/>
      <c r="AD827" s="119"/>
      <c r="AE827" s="119"/>
      <c r="AF827" s="119"/>
    </row>
    <row r="828" spans="17:32" ht="15" customHeight="1" x14ac:dyDescent="0.25">
      <c r="Q828" s="113"/>
      <c r="R828" s="113"/>
      <c r="S828" s="115"/>
      <c r="T828" s="115"/>
      <c r="U828" s="122"/>
      <c r="V828" s="122"/>
      <c r="W828" s="122"/>
      <c r="X828" s="122"/>
      <c r="Y828" s="122"/>
      <c r="Z828" s="122"/>
      <c r="AA828" s="122"/>
      <c r="AB828" s="122"/>
      <c r="AC828" s="119"/>
      <c r="AD828" s="119"/>
      <c r="AE828" s="119"/>
      <c r="AF828" s="119"/>
    </row>
    <row r="829" spans="17:32" ht="15" customHeight="1" x14ac:dyDescent="0.25">
      <c r="Q829" s="113"/>
      <c r="R829" s="113"/>
      <c r="S829" s="115"/>
      <c r="T829" s="115"/>
      <c r="U829" s="122"/>
      <c r="V829" s="122"/>
      <c r="W829" s="122"/>
      <c r="X829" s="122"/>
      <c r="Y829" s="122"/>
      <c r="Z829" s="122"/>
      <c r="AA829" s="122"/>
      <c r="AB829" s="122"/>
      <c r="AC829" s="119"/>
      <c r="AD829" s="119"/>
      <c r="AE829" s="119"/>
      <c r="AF829" s="119"/>
    </row>
    <row r="830" spans="17:32" ht="15" customHeight="1" x14ac:dyDescent="0.25">
      <c r="Q830" s="113"/>
      <c r="R830" s="113"/>
      <c r="S830" s="115"/>
      <c r="T830" s="115"/>
      <c r="U830" s="122"/>
      <c r="V830" s="122"/>
      <c r="W830" s="122"/>
      <c r="X830" s="122"/>
      <c r="Y830" s="122"/>
      <c r="Z830" s="122"/>
      <c r="AA830" s="122"/>
      <c r="AB830" s="122"/>
      <c r="AC830" s="119"/>
      <c r="AD830" s="119"/>
      <c r="AE830" s="119"/>
      <c r="AF830" s="119"/>
    </row>
    <row r="831" spans="17:32" ht="15" customHeight="1" x14ac:dyDescent="0.25">
      <c r="Q831" s="113"/>
      <c r="R831" s="113"/>
      <c r="S831" s="115"/>
      <c r="T831" s="115"/>
      <c r="U831" s="122"/>
      <c r="V831" s="122"/>
      <c r="W831" s="122"/>
      <c r="X831" s="122"/>
      <c r="Y831" s="122"/>
      <c r="Z831" s="122"/>
      <c r="AA831" s="122"/>
      <c r="AB831" s="122"/>
      <c r="AC831" s="119"/>
      <c r="AD831" s="119"/>
      <c r="AE831" s="119"/>
      <c r="AF831" s="119"/>
    </row>
    <row r="832" spans="17:32" ht="15" customHeight="1" x14ac:dyDescent="0.25">
      <c r="Q832" s="113"/>
      <c r="R832" s="113"/>
      <c r="S832" s="115"/>
      <c r="T832" s="115"/>
      <c r="U832" s="122"/>
      <c r="V832" s="122"/>
      <c r="W832" s="122"/>
      <c r="X832" s="122"/>
      <c r="Y832" s="122"/>
      <c r="Z832" s="122"/>
      <c r="AA832" s="122"/>
      <c r="AB832" s="122"/>
      <c r="AC832" s="119"/>
      <c r="AD832" s="119"/>
      <c r="AE832" s="119"/>
      <c r="AF832" s="119"/>
    </row>
    <row r="833" spans="17:32" ht="15" customHeight="1" x14ac:dyDescent="0.25">
      <c r="Q833" s="113"/>
      <c r="R833" s="113"/>
      <c r="S833" s="115"/>
      <c r="T833" s="115"/>
      <c r="U833" s="122"/>
      <c r="V833" s="122"/>
      <c r="W833" s="122"/>
      <c r="X833" s="122"/>
      <c r="Y833" s="122"/>
      <c r="Z833" s="122"/>
      <c r="AA833" s="122"/>
      <c r="AB833" s="122"/>
      <c r="AC833" s="119"/>
      <c r="AD833" s="119"/>
      <c r="AE833" s="119"/>
      <c r="AF833" s="119"/>
    </row>
    <row r="834" spans="17:32" ht="15" customHeight="1" x14ac:dyDescent="0.25">
      <c r="Q834" s="113"/>
      <c r="R834" s="113"/>
      <c r="S834" s="115"/>
      <c r="T834" s="115"/>
      <c r="U834" s="122"/>
      <c r="V834" s="122"/>
      <c r="W834" s="122"/>
      <c r="X834" s="122"/>
      <c r="Y834" s="122"/>
      <c r="Z834" s="122"/>
      <c r="AA834" s="122"/>
      <c r="AB834" s="122"/>
      <c r="AC834" s="119"/>
      <c r="AD834" s="119"/>
      <c r="AE834" s="119"/>
      <c r="AF834" s="119"/>
    </row>
    <row r="835" spans="17:32" ht="15" customHeight="1" x14ac:dyDescent="0.25">
      <c r="Q835" s="113"/>
      <c r="R835" s="113"/>
      <c r="S835" s="115"/>
      <c r="T835" s="115"/>
      <c r="U835" s="122"/>
      <c r="V835" s="122"/>
      <c r="W835" s="122"/>
      <c r="X835" s="122"/>
      <c r="Y835" s="122"/>
      <c r="Z835" s="122"/>
      <c r="AA835" s="122"/>
      <c r="AB835" s="122"/>
      <c r="AC835" s="119"/>
      <c r="AD835" s="119"/>
      <c r="AE835" s="119"/>
      <c r="AF835" s="119"/>
    </row>
    <row r="836" spans="17:32" ht="15" customHeight="1" x14ac:dyDescent="0.25">
      <c r="Q836" s="113"/>
      <c r="R836" s="113"/>
      <c r="S836" s="115"/>
      <c r="T836" s="115"/>
      <c r="U836" s="122"/>
      <c r="V836" s="122"/>
      <c r="W836" s="122"/>
      <c r="X836" s="122"/>
      <c r="Y836" s="122"/>
      <c r="Z836" s="122"/>
      <c r="AA836" s="122"/>
      <c r="AB836" s="122"/>
      <c r="AC836" s="119"/>
      <c r="AD836" s="119"/>
      <c r="AE836" s="119"/>
      <c r="AF836" s="119"/>
    </row>
    <row r="837" spans="17:32" ht="15" customHeight="1" x14ac:dyDescent="0.25">
      <c r="Q837" s="113"/>
      <c r="R837" s="113"/>
      <c r="S837" s="115"/>
      <c r="T837" s="115"/>
      <c r="U837" s="122"/>
      <c r="V837" s="122"/>
      <c r="W837" s="122"/>
      <c r="X837" s="122"/>
      <c r="Y837" s="122"/>
      <c r="Z837" s="122"/>
      <c r="AA837" s="122"/>
      <c r="AB837" s="122"/>
      <c r="AC837" s="119"/>
      <c r="AD837" s="119"/>
      <c r="AE837" s="119"/>
      <c r="AF837" s="119"/>
    </row>
    <row r="838" spans="17:32" ht="15" customHeight="1" x14ac:dyDescent="0.25">
      <c r="Q838" s="113"/>
      <c r="R838" s="113"/>
      <c r="S838" s="115"/>
      <c r="T838" s="115"/>
      <c r="U838" s="122"/>
      <c r="V838" s="122"/>
      <c r="W838" s="122"/>
      <c r="X838" s="122"/>
      <c r="Y838" s="122"/>
      <c r="Z838" s="122"/>
      <c r="AA838" s="122"/>
      <c r="AB838" s="122"/>
      <c r="AC838" s="119"/>
      <c r="AD838" s="119"/>
      <c r="AE838" s="119"/>
      <c r="AF838" s="119"/>
    </row>
    <row r="839" spans="17:32" ht="15" customHeight="1" x14ac:dyDescent="0.25">
      <c r="Q839" s="113"/>
      <c r="R839" s="113"/>
      <c r="S839" s="115"/>
      <c r="T839" s="115"/>
      <c r="U839" s="122"/>
      <c r="V839" s="122"/>
      <c r="W839" s="122"/>
      <c r="X839" s="122"/>
      <c r="Y839" s="122"/>
      <c r="Z839" s="122"/>
      <c r="AA839" s="122"/>
      <c r="AB839" s="122"/>
      <c r="AC839" s="119"/>
      <c r="AD839" s="119"/>
      <c r="AE839" s="119"/>
      <c r="AF839" s="119"/>
    </row>
    <row r="840" spans="17:32" ht="15" customHeight="1" x14ac:dyDescent="0.25">
      <c r="Q840" s="113"/>
      <c r="R840" s="113"/>
      <c r="S840" s="115"/>
      <c r="T840" s="115"/>
      <c r="U840" s="122"/>
      <c r="V840" s="122"/>
      <c r="W840" s="122"/>
      <c r="X840" s="122"/>
      <c r="Y840" s="122"/>
      <c r="Z840" s="122"/>
      <c r="AA840" s="122"/>
      <c r="AB840" s="122"/>
      <c r="AC840" s="119"/>
      <c r="AD840" s="119"/>
      <c r="AE840" s="119"/>
      <c r="AF840" s="119"/>
    </row>
    <row r="841" spans="17:32" ht="15" customHeight="1" x14ac:dyDescent="0.25">
      <c r="Q841" s="113"/>
      <c r="R841" s="113"/>
      <c r="S841" s="115"/>
      <c r="T841" s="115"/>
      <c r="U841" s="122"/>
      <c r="V841" s="122"/>
      <c r="W841" s="122"/>
      <c r="X841" s="122"/>
      <c r="Y841" s="122"/>
      <c r="Z841" s="122"/>
      <c r="AA841" s="122"/>
      <c r="AB841" s="122"/>
      <c r="AC841" s="119"/>
      <c r="AD841" s="119"/>
      <c r="AE841" s="119"/>
      <c r="AF841" s="119"/>
    </row>
    <row r="842" spans="17:32" ht="15" customHeight="1" x14ac:dyDescent="0.25">
      <c r="Q842" s="113"/>
      <c r="R842" s="113"/>
      <c r="S842" s="115"/>
      <c r="T842" s="115"/>
      <c r="U842" s="122"/>
      <c r="V842" s="122"/>
      <c r="W842" s="122"/>
      <c r="X842" s="122"/>
      <c r="Y842" s="122"/>
      <c r="Z842" s="122"/>
      <c r="AA842" s="122"/>
      <c r="AB842" s="122"/>
      <c r="AC842" s="119"/>
      <c r="AD842" s="119"/>
      <c r="AE842" s="119"/>
      <c r="AF842" s="119"/>
    </row>
    <row r="843" spans="17:32" ht="15" customHeight="1" x14ac:dyDescent="0.25">
      <c r="Q843" s="113"/>
      <c r="R843" s="113"/>
      <c r="S843" s="115"/>
      <c r="T843" s="115"/>
      <c r="U843" s="122"/>
      <c r="V843" s="122"/>
      <c r="W843" s="122"/>
      <c r="X843" s="122"/>
      <c r="Y843" s="122"/>
      <c r="Z843" s="122"/>
      <c r="AA843" s="122"/>
      <c r="AB843" s="122"/>
      <c r="AC843" s="119"/>
      <c r="AD843" s="119"/>
      <c r="AE843" s="119"/>
      <c r="AF843" s="119"/>
    </row>
    <row r="844" spans="17:32" ht="15" customHeight="1" x14ac:dyDescent="0.25">
      <c r="Q844" s="113"/>
      <c r="R844" s="113"/>
      <c r="S844" s="115"/>
      <c r="T844" s="115"/>
      <c r="U844" s="122"/>
      <c r="V844" s="122"/>
      <c r="W844" s="122"/>
      <c r="X844" s="122"/>
      <c r="Y844" s="122"/>
      <c r="Z844" s="122"/>
      <c r="AA844" s="122"/>
      <c r="AB844" s="122"/>
      <c r="AC844" s="119"/>
      <c r="AD844" s="119"/>
      <c r="AE844" s="119"/>
      <c r="AF844" s="119"/>
    </row>
    <row r="845" spans="17:32" ht="15" customHeight="1" x14ac:dyDescent="0.25">
      <c r="Q845" s="113"/>
      <c r="R845" s="113"/>
      <c r="S845" s="115"/>
      <c r="T845" s="115"/>
      <c r="U845" s="122"/>
      <c r="V845" s="122"/>
      <c r="W845" s="122"/>
      <c r="X845" s="122"/>
      <c r="Y845" s="122"/>
      <c r="Z845" s="122"/>
      <c r="AA845" s="122"/>
      <c r="AB845" s="122"/>
      <c r="AC845" s="119"/>
      <c r="AD845" s="119"/>
      <c r="AE845" s="119"/>
      <c r="AF845" s="119"/>
    </row>
    <row r="846" spans="17:32" ht="15" customHeight="1" x14ac:dyDescent="0.25">
      <c r="Q846" s="113"/>
      <c r="R846" s="113"/>
      <c r="S846" s="115"/>
      <c r="T846" s="115"/>
      <c r="U846" s="122"/>
      <c r="V846" s="122"/>
      <c r="W846" s="122"/>
      <c r="X846" s="122"/>
      <c r="Y846" s="122"/>
      <c r="Z846" s="122"/>
      <c r="AA846" s="122"/>
      <c r="AB846" s="122"/>
      <c r="AC846" s="119"/>
      <c r="AD846" s="119"/>
      <c r="AE846" s="119"/>
      <c r="AF846" s="119"/>
    </row>
    <row r="847" spans="17:32" ht="15" customHeight="1" x14ac:dyDescent="0.25">
      <c r="Q847" s="113"/>
      <c r="R847" s="113"/>
      <c r="S847" s="115"/>
      <c r="T847" s="115"/>
      <c r="U847" s="122"/>
      <c r="V847" s="122"/>
      <c r="W847" s="122"/>
      <c r="X847" s="122"/>
      <c r="Y847" s="122"/>
      <c r="Z847" s="122"/>
      <c r="AA847" s="122"/>
      <c r="AB847" s="122"/>
      <c r="AC847" s="119"/>
      <c r="AD847" s="119"/>
      <c r="AE847" s="119"/>
      <c r="AF847" s="119"/>
    </row>
    <row r="848" spans="17:32" ht="15" customHeight="1" x14ac:dyDescent="0.25">
      <c r="Q848" s="113"/>
      <c r="R848" s="113"/>
      <c r="S848" s="115"/>
      <c r="T848" s="115"/>
      <c r="U848" s="122"/>
      <c r="V848" s="122"/>
      <c r="W848" s="122"/>
      <c r="X848" s="122"/>
      <c r="Y848" s="122"/>
      <c r="Z848" s="122"/>
      <c r="AA848" s="122"/>
      <c r="AB848" s="122"/>
      <c r="AC848" s="119"/>
      <c r="AD848" s="119"/>
      <c r="AE848" s="119"/>
      <c r="AF848" s="119"/>
    </row>
    <row r="849" spans="17:32" ht="15" customHeight="1" x14ac:dyDescent="0.25">
      <c r="Q849" s="113"/>
      <c r="R849" s="113"/>
      <c r="S849" s="115"/>
      <c r="T849" s="115"/>
      <c r="U849" s="122"/>
      <c r="V849" s="122"/>
      <c r="W849" s="122"/>
      <c r="X849" s="122"/>
      <c r="Y849" s="122"/>
      <c r="Z849" s="122"/>
      <c r="AA849" s="122"/>
      <c r="AB849" s="122"/>
      <c r="AC849" s="119"/>
      <c r="AD849" s="119"/>
      <c r="AE849" s="119"/>
      <c r="AF849" s="119"/>
    </row>
    <row r="850" spans="17:32" ht="15" customHeight="1" x14ac:dyDescent="0.25">
      <c r="Q850" s="113"/>
      <c r="R850" s="113"/>
      <c r="S850" s="115"/>
      <c r="T850" s="115"/>
      <c r="U850" s="122"/>
      <c r="V850" s="122"/>
      <c r="W850" s="122"/>
      <c r="X850" s="122"/>
      <c r="Y850" s="122"/>
      <c r="Z850" s="122"/>
      <c r="AA850" s="122"/>
      <c r="AB850" s="122"/>
      <c r="AC850" s="119"/>
      <c r="AD850" s="119"/>
      <c r="AE850" s="119"/>
      <c r="AF850" s="119"/>
    </row>
    <row r="851" spans="17:32" ht="15" customHeight="1" x14ac:dyDescent="0.25">
      <c r="Q851" s="113"/>
      <c r="R851" s="113"/>
      <c r="S851" s="115"/>
      <c r="T851" s="115"/>
      <c r="U851" s="122"/>
      <c r="V851" s="122"/>
      <c r="W851" s="122"/>
      <c r="X851" s="122"/>
      <c r="Y851" s="122"/>
      <c r="Z851" s="122"/>
      <c r="AA851" s="122"/>
      <c r="AB851" s="122"/>
      <c r="AC851" s="119"/>
      <c r="AD851" s="119"/>
      <c r="AE851" s="119"/>
      <c r="AF851" s="119"/>
    </row>
    <row r="852" spans="17:32" ht="15" customHeight="1" x14ac:dyDescent="0.25">
      <c r="Q852" s="113"/>
      <c r="R852" s="113"/>
      <c r="S852" s="115"/>
      <c r="T852" s="115"/>
      <c r="U852" s="122"/>
      <c r="V852" s="122"/>
      <c r="W852" s="122"/>
      <c r="X852" s="122"/>
      <c r="Y852" s="122"/>
      <c r="Z852" s="122"/>
      <c r="AA852" s="122"/>
      <c r="AB852" s="122"/>
      <c r="AC852" s="119"/>
      <c r="AD852" s="119"/>
      <c r="AE852" s="119"/>
      <c r="AF852" s="119"/>
    </row>
    <row r="853" spans="17:32" ht="15" customHeight="1" x14ac:dyDescent="0.25">
      <c r="Q853" s="113"/>
      <c r="R853" s="113"/>
      <c r="S853" s="115"/>
      <c r="T853" s="115"/>
      <c r="U853" s="122"/>
      <c r="V853" s="122"/>
      <c r="W853" s="122"/>
      <c r="X853" s="122"/>
      <c r="Y853" s="122"/>
      <c r="Z853" s="122"/>
      <c r="AA853" s="122"/>
      <c r="AB853" s="122"/>
      <c r="AC853" s="119"/>
      <c r="AD853" s="119"/>
      <c r="AE853" s="119"/>
      <c r="AF853" s="119"/>
    </row>
    <row r="854" spans="17:32" ht="15" customHeight="1" x14ac:dyDescent="0.25">
      <c r="Q854" s="113"/>
      <c r="R854" s="113"/>
      <c r="S854" s="115"/>
      <c r="T854" s="115"/>
      <c r="U854" s="122"/>
      <c r="V854" s="122"/>
      <c r="W854" s="122"/>
      <c r="X854" s="122"/>
      <c r="Y854" s="122"/>
      <c r="Z854" s="122"/>
      <c r="AA854" s="122"/>
      <c r="AB854" s="122"/>
      <c r="AC854" s="119"/>
      <c r="AD854" s="119"/>
      <c r="AE854" s="119"/>
      <c r="AF854" s="119"/>
    </row>
    <row r="855" spans="17:32" ht="15" customHeight="1" x14ac:dyDescent="0.25">
      <c r="Q855" s="113"/>
      <c r="R855" s="113"/>
      <c r="S855" s="115"/>
      <c r="T855" s="115"/>
      <c r="U855" s="122"/>
      <c r="V855" s="122"/>
      <c r="W855" s="122"/>
      <c r="X855" s="122"/>
      <c r="Y855" s="122"/>
      <c r="Z855" s="122"/>
      <c r="AA855" s="122"/>
      <c r="AB855" s="122"/>
      <c r="AC855" s="119"/>
      <c r="AD855" s="119"/>
      <c r="AE855" s="119"/>
      <c r="AF855" s="119"/>
    </row>
    <row r="856" spans="17:32" ht="15" customHeight="1" x14ac:dyDescent="0.25">
      <c r="Q856" s="113"/>
      <c r="R856" s="113"/>
      <c r="S856" s="115"/>
      <c r="T856" s="115"/>
      <c r="U856" s="122"/>
      <c r="V856" s="122"/>
      <c r="W856" s="122"/>
      <c r="X856" s="122"/>
      <c r="Y856" s="122"/>
      <c r="Z856" s="122"/>
      <c r="AA856" s="122"/>
      <c r="AB856" s="122"/>
      <c r="AC856" s="119"/>
      <c r="AD856" s="119"/>
      <c r="AE856" s="119"/>
      <c r="AF856" s="119"/>
    </row>
    <row r="857" spans="17:32" ht="15" customHeight="1" x14ac:dyDescent="0.25">
      <c r="Q857" s="113"/>
      <c r="R857" s="113"/>
      <c r="S857" s="115"/>
      <c r="T857" s="115"/>
      <c r="U857" s="122"/>
      <c r="V857" s="122"/>
      <c r="W857" s="122"/>
      <c r="X857" s="122"/>
      <c r="Y857" s="122"/>
      <c r="Z857" s="122"/>
      <c r="AA857" s="122"/>
      <c r="AB857" s="122"/>
      <c r="AC857" s="119"/>
      <c r="AD857" s="119"/>
      <c r="AE857" s="119"/>
      <c r="AF857" s="119"/>
    </row>
    <row r="858" spans="17:32" ht="15" customHeight="1" x14ac:dyDescent="0.25">
      <c r="Q858" s="113"/>
      <c r="R858" s="113"/>
      <c r="S858" s="115"/>
      <c r="T858" s="115"/>
      <c r="U858" s="122"/>
      <c r="V858" s="122"/>
      <c r="W858" s="122"/>
      <c r="X858" s="122"/>
      <c r="Y858" s="122"/>
      <c r="Z858" s="122"/>
      <c r="AA858" s="122"/>
      <c r="AB858" s="122"/>
      <c r="AC858" s="119"/>
      <c r="AD858" s="119"/>
      <c r="AE858" s="119"/>
      <c r="AF858" s="119"/>
    </row>
    <row r="859" spans="17:32" ht="15" customHeight="1" x14ac:dyDescent="0.25">
      <c r="Q859" s="113"/>
      <c r="R859" s="113"/>
      <c r="S859" s="115"/>
      <c r="T859" s="115"/>
      <c r="U859" s="122"/>
      <c r="V859" s="122"/>
      <c r="W859" s="122"/>
      <c r="X859" s="122"/>
      <c r="Y859" s="122"/>
      <c r="Z859" s="122"/>
      <c r="AA859" s="122"/>
      <c r="AB859" s="122"/>
      <c r="AC859" s="119"/>
      <c r="AD859" s="119"/>
      <c r="AE859" s="119"/>
      <c r="AF859" s="119"/>
    </row>
    <row r="860" spans="17:32" ht="15" customHeight="1" x14ac:dyDescent="0.25">
      <c r="Q860" s="113"/>
      <c r="R860" s="113"/>
      <c r="S860" s="115"/>
      <c r="T860" s="115"/>
      <c r="U860" s="122"/>
      <c r="V860" s="122"/>
      <c r="W860" s="122"/>
      <c r="X860" s="122"/>
      <c r="Y860" s="122"/>
      <c r="Z860" s="122"/>
      <c r="AA860" s="122"/>
      <c r="AB860" s="122"/>
      <c r="AC860" s="119"/>
      <c r="AD860" s="119"/>
      <c r="AE860" s="119"/>
      <c r="AF860" s="119"/>
    </row>
    <row r="861" spans="17:32" ht="15" customHeight="1" x14ac:dyDescent="0.25">
      <c r="Q861" s="113"/>
      <c r="R861" s="113"/>
      <c r="S861" s="115"/>
      <c r="T861" s="115"/>
      <c r="U861" s="122"/>
      <c r="V861" s="122"/>
      <c r="W861" s="122"/>
      <c r="X861" s="122"/>
      <c r="Y861" s="122"/>
      <c r="Z861" s="122"/>
      <c r="AA861" s="122"/>
      <c r="AB861" s="122"/>
      <c r="AC861" s="119"/>
      <c r="AD861" s="119"/>
      <c r="AE861" s="119"/>
      <c r="AF861" s="119"/>
    </row>
    <row r="862" spans="17:32" ht="15" customHeight="1" x14ac:dyDescent="0.25">
      <c r="Q862" s="113"/>
      <c r="R862" s="113"/>
      <c r="S862" s="115"/>
      <c r="T862" s="115"/>
      <c r="U862" s="122"/>
      <c r="V862" s="122"/>
      <c r="W862" s="122"/>
      <c r="X862" s="122"/>
      <c r="Y862" s="122"/>
      <c r="Z862" s="122"/>
      <c r="AA862" s="122"/>
      <c r="AB862" s="122"/>
      <c r="AC862" s="119"/>
      <c r="AD862" s="119"/>
      <c r="AE862" s="119"/>
      <c r="AF862" s="119"/>
    </row>
    <row r="863" spans="17:32" ht="15" customHeight="1" x14ac:dyDescent="0.25">
      <c r="Q863" s="113"/>
      <c r="R863" s="113"/>
      <c r="S863" s="115"/>
      <c r="T863" s="115"/>
      <c r="U863" s="122"/>
      <c r="V863" s="122"/>
      <c r="W863" s="122"/>
      <c r="X863" s="122"/>
      <c r="Y863" s="122"/>
      <c r="Z863" s="122"/>
      <c r="AA863" s="122"/>
      <c r="AB863" s="122"/>
      <c r="AC863" s="119"/>
      <c r="AD863" s="119"/>
      <c r="AE863" s="119"/>
      <c r="AF863" s="119"/>
    </row>
    <row r="864" spans="17:32" ht="15" customHeight="1" x14ac:dyDescent="0.25">
      <c r="Q864" s="113"/>
      <c r="R864" s="113"/>
      <c r="S864" s="115"/>
      <c r="T864" s="115"/>
      <c r="U864" s="122"/>
      <c r="V864" s="122"/>
      <c r="W864" s="122"/>
      <c r="X864" s="122"/>
      <c r="Y864" s="122"/>
      <c r="Z864" s="122"/>
      <c r="AA864" s="122"/>
      <c r="AB864" s="122"/>
      <c r="AC864" s="119"/>
      <c r="AD864" s="119"/>
      <c r="AE864" s="119"/>
      <c r="AF864" s="119"/>
    </row>
    <row r="865" spans="17:32" ht="15" customHeight="1" x14ac:dyDescent="0.25">
      <c r="Q865" s="113"/>
      <c r="R865" s="113"/>
      <c r="S865" s="115"/>
      <c r="T865" s="115"/>
      <c r="U865" s="122"/>
      <c r="V865" s="122"/>
      <c r="W865" s="122"/>
      <c r="X865" s="122"/>
      <c r="Y865" s="122"/>
      <c r="Z865" s="122"/>
      <c r="AA865" s="122"/>
      <c r="AB865" s="122"/>
      <c r="AC865" s="119"/>
      <c r="AD865" s="119"/>
      <c r="AE865" s="119"/>
      <c r="AF865" s="119"/>
    </row>
    <row r="866" spans="17:32" ht="15" customHeight="1" x14ac:dyDescent="0.25">
      <c r="Q866" s="113"/>
      <c r="R866" s="113"/>
      <c r="S866" s="115"/>
      <c r="T866" s="115"/>
      <c r="U866" s="122"/>
      <c r="V866" s="122"/>
      <c r="W866" s="122"/>
      <c r="X866" s="122"/>
      <c r="Y866" s="122"/>
      <c r="Z866" s="122"/>
      <c r="AA866" s="122"/>
      <c r="AB866" s="122"/>
      <c r="AC866" s="119"/>
      <c r="AD866" s="119"/>
      <c r="AE866" s="119"/>
      <c r="AF866" s="119"/>
    </row>
    <row r="867" spans="17:32" ht="15" customHeight="1" x14ac:dyDescent="0.25">
      <c r="Q867" s="113"/>
      <c r="R867" s="113"/>
      <c r="S867" s="115"/>
      <c r="T867" s="115"/>
      <c r="U867" s="122"/>
      <c r="V867" s="122"/>
      <c r="W867" s="122"/>
      <c r="X867" s="122"/>
      <c r="Y867" s="122"/>
      <c r="Z867" s="122"/>
      <c r="AA867" s="122"/>
      <c r="AB867" s="122"/>
      <c r="AC867" s="119"/>
      <c r="AD867" s="119"/>
      <c r="AE867" s="119"/>
      <c r="AF867" s="119"/>
    </row>
    <row r="868" spans="17:32" ht="15" customHeight="1" x14ac:dyDescent="0.25">
      <c r="Q868" s="113"/>
      <c r="R868" s="113"/>
      <c r="S868" s="115"/>
      <c r="T868" s="115"/>
      <c r="U868" s="122"/>
      <c r="V868" s="122"/>
      <c r="W868" s="122"/>
      <c r="X868" s="122"/>
      <c r="Y868" s="122"/>
      <c r="Z868" s="122"/>
      <c r="AA868" s="122"/>
      <c r="AB868" s="122"/>
      <c r="AC868" s="119"/>
      <c r="AD868" s="119"/>
      <c r="AE868" s="119"/>
      <c r="AF868" s="119"/>
    </row>
    <row r="869" spans="17:32" ht="15" customHeight="1" x14ac:dyDescent="0.25">
      <c r="Q869" s="113"/>
      <c r="R869" s="113"/>
      <c r="S869" s="115"/>
      <c r="T869" s="115"/>
      <c r="U869" s="122"/>
      <c r="V869" s="122"/>
      <c r="W869" s="122"/>
      <c r="X869" s="122"/>
      <c r="Y869" s="122"/>
      <c r="Z869" s="122"/>
      <c r="AA869" s="122"/>
      <c r="AB869" s="122"/>
      <c r="AC869" s="119"/>
      <c r="AD869" s="119"/>
      <c r="AE869" s="119"/>
      <c r="AF869" s="119"/>
    </row>
    <row r="870" spans="17:32" ht="15" customHeight="1" x14ac:dyDescent="0.25">
      <c r="Q870" s="113"/>
      <c r="R870" s="113"/>
      <c r="S870" s="115"/>
      <c r="T870" s="115"/>
      <c r="U870" s="122"/>
      <c r="V870" s="122"/>
      <c r="W870" s="122"/>
      <c r="X870" s="122"/>
      <c r="Y870" s="122"/>
      <c r="Z870" s="122"/>
      <c r="AA870" s="122"/>
      <c r="AB870" s="122"/>
      <c r="AC870" s="119"/>
      <c r="AD870" s="119"/>
      <c r="AE870" s="119"/>
      <c r="AF870" s="119"/>
    </row>
    <row r="871" spans="17:32" ht="15" customHeight="1" x14ac:dyDescent="0.25">
      <c r="Q871" s="113"/>
      <c r="R871" s="113"/>
      <c r="S871" s="115"/>
      <c r="T871" s="115"/>
      <c r="U871" s="122"/>
      <c r="V871" s="122"/>
      <c r="W871" s="122"/>
      <c r="X871" s="122"/>
      <c r="Y871" s="122"/>
      <c r="Z871" s="122"/>
      <c r="AA871" s="122"/>
      <c r="AB871" s="122"/>
      <c r="AC871" s="119"/>
      <c r="AD871" s="119"/>
      <c r="AE871" s="119"/>
      <c r="AF871" s="119"/>
    </row>
    <row r="872" spans="17:32" ht="15" customHeight="1" x14ac:dyDescent="0.25">
      <c r="Q872" s="113"/>
      <c r="R872" s="113"/>
      <c r="S872" s="115"/>
      <c r="T872" s="115"/>
      <c r="U872" s="122"/>
      <c r="V872" s="122"/>
      <c r="W872" s="122"/>
      <c r="X872" s="122"/>
      <c r="Y872" s="122"/>
      <c r="Z872" s="122"/>
      <c r="AA872" s="122"/>
      <c r="AB872" s="122"/>
      <c r="AC872" s="119"/>
      <c r="AD872" s="119"/>
      <c r="AE872" s="119"/>
      <c r="AF872" s="119"/>
    </row>
    <row r="873" spans="17:32" ht="15" customHeight="1" x14ac:dyDescent="0.25">
      <c r="Q873" s="113"/>
      <c r="R873" s="113"/>
      <c r="S873" s="115"/>
      <c r="T873" s="115"/>
      <c r="U873" s="122"/>
      <c r="V873" s="122"/>
      <c r="W873" s="122"/>
      <c r="X873" s="122"/>
      <c r="Y873" s="122"/>
      <c r="Z873" s="122"/>
      <c r="AA873" s="122"/>
      <c r="AB873" s="122"/>
      <c r="AC873" s="119"/>
      <c r="AD873" s="119"/>
      <c r="AE873" s="119"/>
      <c r="AF873" s="119"/>
    </row>
    <row r="874" spans="17:32" ht="15" customHeight="1" x14ac:dyDescent="0.25">
      <c r="Q874" s="113"/>
      <c r="R874" s="113"/>
      <c r="S874" s="115"/>
      <c r="T874" s="115"/>
      <c r="U874" s="122"/>
      <c r="V874" s="122"/>
      <c r="W874" s="122"/>
      <c r="X874" s="122"/>
      <c r="Y874" s="122"/>
      <c r="Z874" s="122"/>
      <c r="AA874" s="122"/>
      <c r="AB874" s="122"/>
      <c r="AC874" s="119"/>
      <c r="AD874" s="119"/>
      <c r="AE874" s="119"/>
      <c r="AF874" s="119"/>
    </row>
    <row r="875" spans="17:32" ht="15" customHeight="1" x14ac:dyDescent="0.25">
      <c r="Q875" s="113"/>
      <c r="R875" s="113"/>
      <c r="S875" s="115"/>
      <c r="T875" s="115"/>
      <c r="U875" s="122"/>
      <c r="V875" s="122"/>
      <c r="W875" s="122"/>
      <c r="X875" s="122"/>
      <c r="Y875" s="122"/>
      <c r="Z875" s="122"/>
      <c r="AA875" s="122"/>
      <c r="AB875" s="122"/>
      <c r="AC875" s="119"/>
      <c r="AD875" s="119"/>
      <c r="AE875" s="119"/>
      <c r="AF875" s="119"/>
    </row>
    <row r="876" spans="17:32" ht="15" customHeight="1" x14ac:dyDescent="0.25">
      <c r="Q876" s="113"/>
      <c r="R876" s="113"/>
      <c r="S876" s="115"/>
      <c r="T876" s="115"/>
      <c r="U876" s="122"/>
      <c r="V876" s="122"/>
      <c r="W876" s="122"/>
      <c r="X876" s="122"/>
      <c r="Y876" s="122"/>
      <c r="Z876" s="122"/>
      <c r="AA876" s="122"/>
      <c r="AB876" s="122"/>
      <c r="AC876" s="119"/>
      <c r="AD876" s="119"/>
      <c r="AE876" s="119"/>
      <c r="AF876" s="119"/>
    </row>
    <row r="877" spans="17:32" ht="15" customHeight="1" x14ac:dyDescent="0.25">
      <c r="Q877" s="113"/>
      <c r="R877" s="113"/>
      <c r="S877" s="115"/>
      <c r="T877" s="115"/>
      <c r="U877" s="122"/>
      <c r="V877" s="122"/>
      <c r="W877" s="122"/>
      <c r="X877" s="122"/>
      <c r="Y877" s="122"/>
      <c r="Z877" s="122"/>
      <c r="AA877" s="122"/>
      <c r="AB877" s="122"/>
      <c r="AC877" s="119"/>
      <c r="AD877" s="119"/>
      <c r="AE877" s="119"/>
      <c r="AF877" s="119"/>
    </row>
    <row r="878" spans="17:32" ht="15" customHeight="1" x14ac:dyDescent="0.25">
      <c r="Q878" s="113"/>
      <c r="R878" s="113"/>
      <c r="S878" s="115"/>
      <c r="T878" s="115"/>
      <c r="U878" s="122"/>
      <c r="V878" s="122"/>
      <c r="W878" s="122"/>
      <c r="X878" s="122"/>
      <c r="Y878" s="122"/>
      <c r="Z878" s="122"/>
      <c r="AA878" s="122"/>
      <c r="AB878" s="122"/>
      <c r="AC878" s="119"/>
      <c r="AD878" s="119"/>
      <c r="AE878" s="119"/>
      <c r="AF878" s="119"/>
    </row>
    <row r="879" spans="17:32" ht="15" customHeight="1" x14ac:dyDescent="0.25">
      <c r="Q879" s="113"/>
      <c r="R879" s="113"/>
      <c r="S879" s="115"/>
      <c r="T879" s="115"/>
      <c r="U879" s="122"/>
      <c r="V879" s="122"/>
      <c r="W879" s="122"/>
      <c r="X879" s="122"/>
      <c r="Y879" s="122"/>
      <c r="Z879" s="122"/>
      <c r="AA879" s="122"/>
      <c r="AB879" s="122"/>
      <c r="AC879" s="119"/>
      <c r="AD879" s="119"/>
      <c r="AE879" s="119"/>
      <c r="AF879" s="119"/>
    </row>
    <row r="880" spans="17:32" ht="15" customHeight="1" x14ac:dyDescent="0.25">
      <c r="Q880" s="113"/>
      <c r="R880" s="113"/>
      <c r="S880" s="115"/>
      <c r="T880" s="115"/>
      <c r="U880" s="122"/>
      <c r="V880" s="122"/>
      <c r="W880" s="122"/>
      <c r="X880" s="122"/>
      <c r="Y880" s="122"/>
      <c r="Z880" s="122"/>
      <c r="AA880" s="122"/>
      <c r="AB880" s="122"/>
      <c r="AC880" s="119"/>
      <c r="AD880" s="119"/>
      <c r="AE880" s="119"/>
      <c r="AF880" s="119"/>
    </row>
    <row r="881" spans="17:32" ht="15" customHeight="1" x14ac:dyDescent="0.25">
      <c r="Q881" s="113"/>
      <c r="R881" s="113"/>
      <c r="S881" s="115"/>
      <c r="T881" s="115"/>
      <c r="U881" s="122"/>
      <c r="V881" s="122"/>
      <c r="W881" s="122"/>
      <c r="X881" s="122"/>
      <c r="Y881" s="122"/>
      <c r="Z881" s="122"/>
      <c r="AA881" s="122"/>
      <c r="AB881" s="122"/>
      <c r="AC881" s="119"/>
      <c r="AD881" s="119"/>
      <c r="AE881" s="119"/>
      <c r="AF881" s="119"/>
    </row>
    <row r="882" spans="17:32" ht="15" customHeight="1" x14ac:dyDescent="0.25">
      <c r="Q882" s="113"/>
      <c r="R882" s="113"/>
      <c r="S882" s="115"/>
      <c r="T882" s="115"/>
      <c r="U882" s="122"/>
      <c r="V882" s="122"/>
      <c r="W882" s="122"/>
      <c r="X882" s="122"/>
      <c r="Y882" s="122"/>
      <c r="Z882" s="122"/>
      <c r="AA882" s="122"/>
      <c r="AB882" s="122"/>
      <c r="AC882" s="119"/>
      <c r="AD882" s="119"/>
      <c r="AE882" s="119"/>
      <c r="AF882" s="119"/>
    </row>
    <row r="883" spans="17:32" ht="15" customHeight="1" x14ac:dyDescent="0.25">
      <c r="Q883" s="113"/>
      <c r="R883" s="113"/>
      <c r="S883" s="115"/>
      <c r="T883" s="115"/>
      <c r="U883" s="122"/>
      <c r="V883" s="122"/>
      <c r="W883" s="122"/>
      <c r="X883" s="122"/>
      <c r="Y883" s="122"/>
      <c r="Z883" s="122"/>
      <c r="AA883" s="122"/>
      <c r="AB883" s="122"/>
      <c r="AC883" s="119"/>
      <c r="AD883" s="119"/>
      <c r="AE883" s="119"/>
      <c r="AF883" s="119"/>
    </row>
    <row r="884" spans="17:32" ht="15" customHeight="1" x14ac:dyDescent="0.25">
      <c r="Q884" s="113"/>
      <c r="R884" s="113"/>
      <c r="S884" s="115"/>
      <c r="T884" s="115"/>
      <c r="U884" s="122"/>
      <c r="V884" s="122"/>
      <c r="W884" s="122"/>
      <c r="X884" s="122"/>
      <c r="Y884" s="122"/>
      <c r="Z884" s="122"/>
      <c r="AA884" s="122"/>
      <c r="AB884" s="122"/>
      <c r="AC884" s="119"/>
      <c r="AD884" s="119"/>
      <c r="AE884" s="119"/>
      <c r="AF884" s="119"/>
    </row>
    <row r="885" spans="17:32" ht="15" customHeight="1" x14ac:dyDescent="0.25">
      <c r="Q885" s="113"/>
      <c r="R885" s="113"/>
      <c r="S885" s="115"/>
      <c r="T885" s="115"/>
      <c r="U885" s="122"/>
      <c r="V885" s="122"/>
      <c r="W885" s="122"/>
      <c r="X885" s="122"/>
      <c r="Y885" s="122"/>
      <c r="Z885" s="122"/>
      <c r="AA885" s="122"/>
      <c r="AB885" s="122"/>
      <c r="AC885" s="119"/>
      <c r="AD885" s="119"/>
      <c r="AE885" s="119"/>
      <c r="AF885" s="119"/>
    </row>
    <row r="886" spans="17:32" ht="15" customHeight="1" x14ac:dyDescent="0.25">
      <c r="Q886" s="113"/>
      <c r="R886" s="113"/>
      <c r="S886" s="115"/>
      <c r="T886" s="115"/>
      <c r="U886" s="122"/>
      <c r="V886" s="122"/>
      <c r="W886" s="122"/>
      <c r="X886" s="122"/>
      <c r="Y886" s="122"/>
      <c r="Z886" s="122"/>
      <c r="AA886" s="122"/>
      <c r="AB886" s="122"/>
      <c r="AC886" s="119"/>
      <c r="AD886" s="119"/>
      <c r="AE886" s="119"/>
      <c r="AF886" s="119"/>
    </row>
    <row r="887" spans="17:32" ht="15" customHeight="1" x14ac:dyDescent="0.25">
      <c r="Q887" s="113"/>
      <c r="R887" s="113"/>
      <c r="S887" s="115"/>
      <c r="T887" s="115"/>
      <c r="U887" s="122"/>
      <c r="V887" s="122"/>
      <c r="W887" s="122"/>
      <c r="X887" s="122"/>
      <c r="Y887" s="122"/>
      <c r="Z887" s="122"/>
      <c r="AA887" s="122"/>
      <c r="AB887" s="122"/>
      <c r="AC887" s="119"/>
      <c r="AD887" s="119"/>
      <c r="AE887" s="119"/>
      <c r="AF887" s="119"/>
    </row>
    <row r="888" spans="17:32" ht="15" customHeight="1" x14ac:dyDescent="0.25">
      <c r="Q888" s="113"/>
      <c r="R888" s="113"/>
      <c r="S888" s="115"/>
      <c r="T888" s="115"/>
      <c r="U888" s="122"/>
      <c r="V888" s="122"/>
      <c r="W888" s="122"/>
      <c r="X888" s="122"/>
      <c r="Y888" s="122"/>
      <c r="Z888" s="122"/>
      <c r="AA888" s="122"/>
      <c r="AB888" s="122"/>
      <c r="AC888" s="119"/>
      <c r="AD888" s="119"/>
      <c r="AE888" s="119"/>
      <c r="AF888" s="119"/>
    </row>
    <row r="889" spans="17:32" ht="15" customHeight="1" x14ac:dyDescent="0.25">
      <c r="Q889" s="113"/>
      <c r="R889" s="113"/>
      <c r="S889" s="115"/>
      <c r="T889" s="115"/>
      <c r="U889" s="122"/>
      <c r="V889" s="122"/>
      <c r="W889" s="122"/>
      <c r="X889" s="122"/>
      <c r="Y889" s="122"/>
      <c r="Z889" s="122"/>
      <c r="AA889" s="122"/>
      <c r="AB889" s="122"/>
      <c r="AC889" s="119"/>
      <c r="AD889" s="119"/>
      <c r="AE889" s="119"/>
      <c r="AF889" s="119"/>
    </row>
    <row r="890" spans="17:32" ht="15" customHeight="1" x14ac:dyDescent="0.25">
      <c r="Q890" s="113"/>
      <c r="R890" s="113"/>
      <c r="S890" s="115"/>
      <c r="T890" s="115"/>
      <c r="U890" s="122"/>
      <c r="V890" s="122"/>
      <c r="W890" s="122"/>
      <c r="X890" s="122"/>
      <c r="Y890" s="122"/>
      <c r="Z890" s="122"/>
      <c r="AA890" s="122"/>
      <c r="AB890" s="122"/>
      <c r="AC890" s="119"/>
      <c r="AD890" s="119"/>
      <c r="AE890" s="119"/>
      <c r="AF890" s="119"/>
    </row>
    <row r="891" spans="17:32" ht="15" customHeight="1" x14ac:dyDescent="0.25">
      <c r="Q891" s="113"/>
      <c r="R891" s="113"/>
      <c r="S891" s="115"/>
      <c r="T891" s="115"/>
      <c r="U891" s="122"/>
      <c r="V891" s="122"/>
      <c r="W891" s="122"/>
      <c r="X891" s="122"/>
      <c r="Y891" s="122"/>
      <c r="Z891" s="122"/>
      <c r="AA891" s="122"/>
      <c r="AB891" s="122"/>
      <c r="AC891" s="119"/>
      <c r="AD891" s="119"/>
      <c r="AE891" s="119"/>
      <c r="AF891" s="119"/>
    </row>
    <row r="892" spans="17:32" ht="15" customHeight="1" x14ac:dyDescent="0.25">
      <c r="Q892" s="113"/>
      <c r="R892" s="113"/>
      <c r="S892" s="115"/>
      <c r="T892" s="115"/>
      <c r="U892" s="122"/>
      <c r="V892" s="122"/>
      <c r="W892" s="122"/>
      <c r="X892" s="122"/>
      <c r="Y892" s="122"/>
      <c r="Z892" s="122"/>
      <c r="AA892" s="122"/>
      <c r="AB892" s="122"/>
      <c r="AC892" s="119"/>
      <c r="AD892" s="119"/>
      <c r="AE892" s="119"/>
      <c r="AF892" s="119"/>
    </row>
    <row r="893" spans="17:32" ht="15" customHeight="1" x14ac:dyDescent="0.25">
      <c r="Q893" s="113"/>
      <c r="R893" s="113"/>
      <c r="S893" s="115"/>
      <c r="T893" s="115"/>
      <c r="U893" s="122"/>
      <c r="V893" s="122"/>
      <c r="W893" s="122"/>
      <c r="X893" s="122"/>
      <c r="Y893" s="122"/>
      <c r="Z893" s="122"/>
      <c r="AA893" s="122"/>
      <c r="AB893" s="122"/>
      <c r="AC893" s="119"/>
      <c r="AD893" s="119"/>
      <c r="AE893" s="119"/>
      <c r="AF893" s="119"/>
    </row>
    <row r="894" spans="17:32" ht="15" customHeight="1" x14ac:dyDescent="0.25">
      <c r="Q894" s="113"/>
      <c r="R894" s="113"/>
      <c r="S894" s="115"/>
      <c r="T894" s="115"/>
      <c r="U894" s="122"/>
      <c r="V894" s="122"/>
      <c r="W894" s="122"/>
      <c r="X894" s="122"/>
      <c r="Y894" s="122"/>
      <c r="Z894" s="122"/>
      <c r="AA894" s="122"/>
      <c r="AB894" s="122"/>
      <c r="AC894" s="119"/>
      <c r="AD894" s="119"/>
      <c r="AE894" s="119"/>
      <c r="AF894" s="119"/>
    </row>
    <row r="895" spans="17:32" ht="15" customHeight="1" x14ac:dyDescent="0.25">
      <c r="Q895" s="113"/>
      <c r="R895" s="113"/>
      <c r="S895" s="115"/>
      <c r="T895" s="115"/>
      <c r="U895" s="122"/>
      <c r="V895" s="122"/>
      <c r="W895" s="122"/>
      <c r="X895" s="122"/>
      <c r="Y895" s="122"/>
      <c r="Z895" s="122"/>
      <c r="AA895" s="122"/>
      <c r="AB895" s="122"/>
      <c r="AC895" s="119"/>
      <c r="AD895" s="119"/>
      <c r="AE895" s="119"/>
      <c r="AF895" s="119"/>
    </row>
    <row r="896" spans="17:32" ht="15" customHeight="1" x14ac:dyDescent="0.25">
      <c r="Q896" s="113"/>
      <c r="R896" s="113"/>
      <c r="S896" s="115"/>
      <c r="T896" s="115"/>
      <c r="U896" s="122"/>
      <c r="V896" s="122"/>
      <c r="W896" s="122"/>
      <c r="X896" s="122"/>
      <c r="Y896" s="122"/>
      <c r="Z896" s="122"/>
      <c r="AA896" s="122"/>
      <c r="AB896" s="122"/>
      <c r="AC896" s="119"/>
      <c r="AD896" s="119"/>
      <c r="AE896" s="119"/>
      <c r="AF896" s="119"/>
    </row>
    <row r="897" spans="17:32" ht="15" customHeight="1" x14ac:dyDescent="0.25">
      <c r="Q897" s="113"/>
      <c r="R897" s="113"/>
      <c r="S897" s="115"/>
      <c r="T897" s="115"/>
      <c r="U897" s="122"/>
      <c r="V897" s="122"/>
      <c r="W897" s="122"/>
      <c r="X897" s="122"/>
      <c r="Y897" s="122"/>
      <c r="Z897" s="122"/>
      <c r="AA897" s="122"/>
      <c r="AB897" s="122"/>
      <c r="AC897" s="119"/>
      <c r="AD897" s="119"/>
      <c r="AE897" s="119"/>
      <c r="AF897" s="119"/>
    </row>
    <row r="898" spans="17:32" ht="15" customHeight="1" x14ac:dyDescent="0.25">
      <c r="Q898" s="113"/>
      <c r="R898" s="113"/>
      <c r="S898" s="115"/>
      <c r="T898" s="115"/>
      <c r="U898" s="122"/>
      <c r="V898" s="122"/>
      <c r="W898" s="122"/>
      <c r="X898" s="122"/>
      <c r="Y898" s="122"/>
      <c r="Z898" s="122"/>
      <c r="AA898" s="122"/>
      <c r="AB898" s="122"/>
      <c r="AC898" s="119"/>
      <c r="AD898" s="119"/>
      <c r="AE898" s="119"/>
      <c r="AF898" s="119"/>
    </row>
    <row r="899" spans="17:32" ht="15" customHeight="1" x14ac:dyDescent="0.25">
      <c r="Q899" s="113"/>
      <c r="R899" s="113"/>
      <c r="S899" s="115"/>
      <c r="T899" s="115"/>
      <c r="U899" s="122"/>
      <c r="V899" s="122"/>
      <c r="W899" s="122"/>
      <c r="X899" s="122"/>
      <c r="Y899" s="122"/>
      <c r="Z899" s="122"/>
      <c r="AA899" s="122"/>
      <c r="AB899" s="122"/>
      <c r="AC899" s="119"/>
      <c r="AD899" s="119"/>
      <c r="AE899" s="119"/>
      <c r="AF899" s="119"/>
    </row>
    <row r="900" spans="17:32" ht="15" customHeight="1" x14ac:dyDescent="0.25">
      <c r="Q900" s="113"/>
      <c r="R900" s="113"/>
      <c r="S900" s="115"/>
      <c r="T900" s="115"/>
      <c r="U900" s="122"/>
      <c r="V900" s="122"/>
      <c r="W900" s="122"/>
      <c r="X900" s="122"/>
      <c r="Y900" s="122"/>
      <c r="Z900" s="122"/>
      <c r="AA900" s="122"/>
      <c r="AB900" s="122"/>
      <c r="AC900" s="119"/>
      <c r="AD900" s="119"/>
      <c r="AE900" s="119"/>
      <c r="AF900" s="119"/>
    </row>
    <row r="901" spans="17:32" ht="15" customHeight="1" x14ac:dyDescent="0.25">
      <c r="Q901" s="113"/>
      <c r="R901" s="113"/>
      <c r="S901" s="115"/>
      <c r="T901" s="115"/>
      <c r="U901" s="122"/>
      <c r="V901" s="122"/>
      <c r="W901" s="122"/>
      <c r="X901" s="122"/>
      <c r="Y901" s="122"/>
      <c r="Z901" s="122"/>
      <c r="AA901" s="122"/>
      <c r="AB901" s="122"/>
      <c r="AC901" s="119"/>
      <c r="AD901" s="119"/>
      <c r="AE901" s="119"/>
      <c r="AF901" s="119"/>
    </row>
    <row r="902" spans="17:32" ht="15" customHeight="1" x14ac:dyDescent="0.25">
      <c r="Q902" s="113"/>
      <c r="R902" s="113"/>
      <c r="S902" s="115"/>
      <c r="T902" s="115"/>
      <c r="U902" s="122"/>
      <c r="V902" s="122"/>
      <c r="W902" s="122"/>
      <c r="X902" s="122"/>
      <c r="Y902" s="122"/>
      <c r="Z902" s="122"/>
      <c r="AA902" s="122"/>
      <c r="AB902" s="122"/>
      <c r="AC902" s="119"/>
      <c r="AD902" s="119"/>
      <c r="AE902" s="119"/>
      <c r="AF902" s="119"/>
    </row>
    <row r="903" spans="17:32" ht="15" customHeight="1" x14ac:dyDescent="0.25">
      <c r="Q903" s="113"/>
      <c r="R903" s="113"/>
      <c r="S903" s="115"/>
      <c r="T903" s="115"/>
      <c r="U903" s="122"/>
      <c r="V903" s="122"/>
      <c r="W903" s="122"/>
      <c r="X903" s="122"/>
      <c r="Y903" s="122"/>
      <c r="Z903" s="122"/>
      <c r="AA903" s="122"/>
      <c r="AB903" s="122"/>
      <c r="AC903" s="119"/>
      <c r="AD903" s="119"/>
      <c r="AE903" s="119"/>
      <c r="AF903" s="119"/>
    </row>
    <row r="904" spans="17:32" ht="15" customHeight="1" x14ac:dyDescent="0.25">
      <c r="Q904" s="113"/>
      <c r="R904" s="113"/>
      <c r="S904" s="115"/>
      <c r="T904" s="115"/>
      <c r="U904" s="122"/>
      <c r="V904" s="122"/>
      <c r="W904" s="122"/>
      <c r="X904" s="122"/>
      <c r="Y904" s="122"/>
      <c r="Z904" s="122"/>
      <c r="AA904" s="122"/>
      <c r="AB904" s="122"/>
      <c r="AC904" s="119"/>
      <c r="AD904" s="119"/>
      <c r="AE904" s="119"/>
      <c r="AF904" s="119"/>
    </row>
    <row r="905" spans="17:32" ht="15" customHeight="1" x14ac:dyDescent="0.25">
      <c r="Q905" s="113"/>
      <c r="R905" s="113"/>
      <c r="S905" s="115"/>
      <c r="T905" s="115"/>
      <c r="U905" s="122"/>
      <c r="V905" s="122"/>
      <c r="W905" s="122"/>
      <c r="X905" s="122"/>
      <c r="Y905" s="122"/>
      <c r="Z905" s="122"/>
      <c r="AA905" s="122"/>
      <c r="AB905" s="122"/>
      <c r="AC905" s="119"/>
      <c r="AD905" s="119"/>
      <c r="AE905" s="119"/>
      <c r="AF905" s="119"/>
    </row>
    <row r="906" spans="17:32" ht="15" customHeight="1" x14ac:dyDescent="0.25">
      <c r="Q906" s="113"/>
      <c r="R906" s="113"/>
      <c r="S906" s="115"/>
      <c r="T906" s="115"/>
      <c r="U906" s="122"/>
      <c r="V906" s="122"/>
      <c r="W906" s="122"/>
      <c r="X906" s="122"/>
      <c r="Y906" s="122"/>
      <c r="Z906" s="122"/>
      <c r="AA906" s="122"/>
      <c r="AB906" s="122"/>
      <c r="AC906" s="119"/>
      <c r="AD906" s="119"/>
      <c r="AE906" s="119"/>
      <c r="AF906" s="119"/>
    </row>
    <row r="907" spans="17:32" ht="15" customHeight="1" x14ac:dyDescent="0.25">
      <c r="Q907" s="113"/>
      <c r="R907" s="113"/>
      <c r="S907" s="115"/>
      <c r="T907" s="115"/>
      <c r="U907" s="122"/>
      <c r="V907" s="122"/>
      <c r="W907" s="122"/>
      <c r="X907" s="122"/>
      <c r="Y907" s="122"/>
      <c r="Z907" s="122"/>
      <c r="AA907" s="122"/>
      <c r="AB907" s="122"/>
      <c r="AC907" s="119"/>
      <c r="AD907" s="119"/>
      <c r="AE907" s="119"/>
      <c r="AF907" s="119"/>
    </row>
    <row r="908" spans="17:32" ht="15" customHeight="1" x14ac:dyDescent="0.25">
      <c r="Q908" s="113"/>
      <c r="R908" s="113"/>
      <c r="S908" s="115"/>
      <c r="T908" s="115"/>
      <c r="U908" s="122"/>
      <c r="V908" s="122"/>
      <c r="W908" s="122"/>
      <c r="X908" s="122"/>
      <c r="Y908" s="122"/>
      <c r="Z908" s="122"/>
      <c r="AA908" s="122"/>
      <c r="AB908" s="122"/>
      <c r="AC908" s="119"/>
      <c r="AD908" s="119"/>
      <c r="AE908" s="119"/>
      <c r="AF908" s="119"/>
    </row>
    <row r="909" spans="17:32" ht="15" customHeight="1" x14ac:dyDescent="0.25">
      <c r="Q909" s="113"/>
      <c r="R909" s="113"/>
      <c r="S909" s="115"/>
      <c r="T909" s="115"/>
      <c r="U909" s="122"/>
      <c r="V909" s="122"/>
      <c r="W909" s="122"/>
      <c r="X909" s="122"/>
      <c r="Y909" s="122"/>
      <c r="Z909" s="122"/>
      <c r="AA909" s="122"/>
      <c r="AB909" s="122"/>
      <c r="AC909" s="119"/>
      <c r="AD909" s="119"/>
      <c r="AE909" s="119"/>
      <c r="AF909" s="119"/>
    </row>
    <row r="910" spans="17:32" ht="15" customHeight="1" x14ac:dyDescent="0.25">
      <c r="Q910" s="113"/>
      <c r="R910" s="113"/>
      <c r="S910" s="115"/>
      <c r="T910" s="115"/>
      <c r="U910" s="122"/>
      <c r="V910" s="122"/>
      <c r="W910" s="122"/>
      <c r="X910" s="122"/>
      <c r="Y910" s="122"/>
      <c r="Z910" s="122"/>
      <c r="AA910" s="122"/>
      <c r="AB910" s="122"/>
      <c r="AC910" s="119"/>
      <c r="AD910" s="119"/>
      <c r="AE910" s="119"/>
      <c r="AF910" s="119"/>
    </row>
    <row r="911" spans="17:32" ht="15" customHeight="1" x14ac:dyDescent="0.25">
      <c r="Q911" s="113"/>
      <c r="R911" s="113"/>
      <c r="S911" s="115"/>
      <c r="T911" s="115"/>
      <c r="U911" s="122"/>
      <c r="V911" s="122"/>
      <c r="W911" s="122"/>
      <c r="X911" s="122"/>
      <c r="Y911" s="122"/>
      <c r="Z911" s="122"/>
      <c r="AA911" s="122"/>
      <c r="AB911" s="122"/>
      <c r="AC911" s="119"/>
      <c r="AD911" s="119"/>
      <c r="AE911" s="119"/>
      <c r="AF911" s="119"/>
    </row>
    <row r="912" spans="17:32" ht="15" customHeight="1" x14ac:dyDescent="0.25">
      <c r="Q912" s="113"/>
      <c r="R912" s="113"/>
      <c r="S912" s="115"/>
      <c r="T912" s="115"/>
      <c r="U912" s="122"/>
      <c r="V912" s="122"/>
      <c r="W912" s="122"/>
      <c r="X912" s="122"/>
      <c r="Y912" s="122"/>
      <c r="Z912" s="122"/>
      <c r="AA912" s="122"/>
      <c r="AB912" s="122"/>
      <c r="AC912" s="119"/>
      <c r="AD912" s="119"/>
      <c r="AE912" s="119"/>
      <c r="AF912" s="119"/>
    </row>
    <row r="913" spans="17:32" ht="15" customHeight="1" x14ac:dyDescent="0.25">
      <c r="Q913" s="113"/>
      <c r="R913" s="113"/>
      <c r="S913" s="115"/>
      <c r="T913" s="115"/>
      <c r="U913" s="122"/>
      <c r="V913" s="122"/>
      <c r="W913" s="122"/>
      <c r="X913" s="122"/>
      <c r="Y913" s="122"/>
      <c r="Z913" s="122"/>
      <c r="AA913" s="122"/>
      <c r="AB913" s="122"/>
      <c r="AC913" s="119"/>
      <c r="AD913" s="119"/>
      <c r="AE913" s="119"/>
      <c r="AF913" s="119"/>
    </row>
    <row r="914" spans="17:32" ht="15" customHeight="1" x14ac:dyDescent="0.25">
      <c r="Q914" s="113"/>
      <c r="R914" s="113"/>
      <c r="S914" s="115"/>
      <c r="T914" s="115"/>
      <c r="U914" s="122"/>
      <c r="V914" s="122"/>
      <c r="W914" s="122"/>
      <c r="X914" s="122"/>
      <c r="Y914" s="122"/>
      <c r="Z914" s="122"/>
      <c r="AA914" s="122"/>
      <c r="AB914" s="122"/>
      <c r="AC914" s="119"/>
      <c r="AD914" s="119"/>
      <c r="AE914" s="119"/>
      <c r="AF914" s="119"/>
    </row>
    <row r="915" spans="17:32" ht="15" customHeight="1" x14ac:dyDescent="0.25">
      <c r="Q915" s="113"/>
      <c r="R915" s="113"/>
      <c r="S915" s="115"/>
      <c r="T915" s="115"/>
      <c r="U915" s="122"/>
      <c r="V915" s="122"/>
      <c r="W915" s="122"/>
      <c r="X915" s="122"/>
      <c r="Y915" s="122"/>
      <c r="Z915" s="122"/>
      <c r="AA915" s="122"/>
      <c r="AB915" s="122"/>
      <c r="AC915" s="119"/>
      <c r="AD915" s="119"/>
      <c r="AE915" s="119"/>
      <c r="AF915" s="119"/>
    </row>
    <row r="916" spans="17:32" ht="15" customHeight="1" x14ac:dyDescent="0.25">
      <c r="Q916" s="113"/>
      <c r="R916" s="113"/>
      <c r="S916" s="115"/>
      <c r="T916" s="115"/>
      <c r="U916" s="122"/>
      <c r="V916" s="122"/>
      <c r="W916" s="122"/>
      <c r="X916" s="122"/>
      <c r="Y916" s="122"/>
      <c r="Z916" s="122"/>
      <c r="AA916" s="122"/>
      <c r="AB916" s="122"/>
      <c r="AC916" s="119"/>
      <c r="AD916" s="119"/>
      <c r="AE916" s="119"/>
      <c r="AF916" s="119"/>
    </row>
    <row r="917" spans="17:32" ht="15" customHeight="1" x14ac:dyDescent="0.25">
      <c r="Q917" s="113"/>
      <c r="R917" s="113"/>
      <c r="S917" s="115"/>
      <c r="T917" s="115"/>
      <c r="U917" s="122"/>
      <c r="V917" s="122"/>
      <c r="W917" s="122"/>
      <c r="X917" s="122"/>
      <c r="Y917" s="122"/>
      <c r="Z917" s="122"/>
      <c r="AA917" s="122"/>
      <c r="AB917" s="122"/>
      <c r="AC917" s="119"/>
      <c r="AD917" s="119"/>
      <c r="AE917" s="119"/>
      <c r="AF917" s="119"/>
    </row>
    <row r="918" spans="17:32" ht="15" customHeight="1" x14ac:dyDescent="0.25">
      <c r="Q918" s="113"/>
      <c r="R918" s="113"/>
      <c r="S918" s="115"/>
      <c r="T918" s="115"/>
      <c r="U918" s="122"/>
      <c r="V918" s="122"/>
      <c r="W918" s="122"/>
      <c r="X918" s="122"/>
      <c r="Y918" s="122"/>
      <c r="Z918" s="122"/>
      <c r="AA918" s="122"/>
      <c r="AB918" s="122"/>
      <c r="AC918" s="119"/>
      <c r="AD918" s="119"/>
      <c r="AE918" s="119"/>
      <c r="AF918" s="119"/>
    </row>
    <row r="919" spans="17:32" ht="15" customHeight="1" x14ac:dyDescent="0.25">
      <c r="Q919" s="113"/>
      <c r="R919" s="113"/>
      <c r="S919" s="115"/>
      <c r="T919" s="115"/>
      <c r="U919" s="122"/>
      <c r="V919" s="122"/>
      <c r="W919" s="122"/>
      <c r="X919" s="122"/>
      <c r="Y919" s="122"/>
      <c r="Z919" s="122"/>
      <c r="AA919" s="122"/>
      <c r="AB919" s="122"/>
      <c r="AC919" s="119"/>
      <c r="AD919" s="119"/>
      <c r="AE919" s="119"/>
      <c r="AF919" s="119"/>
    </row>
    <row r="920" spans="17:32" ht="15" customHeight="1" x14ac:dyDescent="0.25">
      <c r="Q920" s="113"/>
      <c r="R920" s="113"/>
      <c r="S920" s="115"/>
      <c r="T920" s="115"/>
      <c r="U920" s="122"/>
      <c r="V920" s="122"/>
      <c r="W920" s="122"/>
      <c r="X920" s="122"/>
      <c r="Y920" s="122"/>
      <c r="Z920" s="122"/>
      <c r="AA920" s="122"/>
      <c r="AB920" s="122"/>
      <c r="AC920" s="119"/>
      <c r="AD920" s="119"/>
      <c r="AE920" s="119"/>
      <c r="AF920" s="119"/>
    </row>
    <row r="921" spans="17:32" ht="15" customHeight="1" x14ac:dyDescent="0.25">
      <c r="Q921" s="113"/>
      <c r="R921" s="113"/>
      <c r="S921" s="115"/>
      <c r="T921" s="115"/>
      <c r="U921" s="122"/>
      <c r="V921" s="122"/>
      <c r="W921" s="122"/>
      <c r="X921" s="122"/>
      <c r="Y921" s="122"/>
      <c r="Z921" s="122"/>
      <c r="AA921" s="122"/>
      <c r="AB921" s="122"/>
      <c r="AC921" s="119"/>
      <c r="AD921" s="119"/>
      <c r="AE921" s="119"/>
      <c r="AF921" s="119"/>
    </row>
    <row r="922" spans="17:32" ht="15" customHeight="1" x14ac:dyDescent="0.25">
      <c r="Q922" s="113"/>
      <c r="R922" s="113"/>
      <c r="S922" s="115"/>
      <c r="T922" s="115"/>
      <c r="U922" s="122"/>
      <c r="V922" s="122"/>
      <c r="W922" s="122"/>
      <c r="X922" s="122"/>
      <c r="Y922" s="122"/>
      <c r="Z922" s="122"/>
      <c r="AA922" s="122"/>
      <c r="AB922" s="122"/>
      <c r="AC922" s="119"/>
      <c r="AD922" s="119"/>
      <c r="AE922" s="119"/>
      <c r="AF922" s="119"/>
    </row>
    <row r="923" spans="17:32" ht="15" customHeight="1" x14ac:dyDescent="0.25">
      <c r="Q923" s="113"/>
      <c r="R923" s="113"/>
      <c r="S923" s="115"/>
      <c r="T923" s="115"/>
      <c r="U923" s="122"/>
      <c r="V923" s="122"/>
      <c r="W923" s="122"/>
      <c r="X923" s="122"/>
      <c r="Y923" s="122"/>
      <c r="Z923" s="122"/>
      <c r="AA923" s="122"/>
      <c r="AB923" s="122"/>
      <c r="AC923" s="119"/>
      <c r="AD923" s="119"/>
      <c r="AE923" s="119"/>
      <c r="AF923" s="119"/>
    </row>
    <row r="924" spans="17:32" ht="15" customHeight="1" x14ac:dyDescent="0.25">
      <c r="Q924" s="113"/>
      <c r="R924" s="113"/>
      <c r="S924" s="115"/>
      <c r="T924" s="115"/>
      <c r="U924" s="122"/>
      <c r="V924" s="122"/>
      <c r="W924" s="122"/>
      <c r="X924" s="122"/>
      <c r="Y924" s="122"/>
      <c r="Z924" s="122"/>
      <c r="AA924" s="122"/>
      <c r="AB924" s="122"/>
      <c r="AC924" s="119"/>
      <c r="AD924" s="119"/>
      <c r="AE924" s="119"/>
      <c r="AF924" s="119"/>
    </row>
    <row r="925" spans="17:32" ht="15" customHeight="1" x14ac:dyDescent="0.25">
      <c r="Q925" s="113"/>
      <c r="R925" s="113"/>
      <c r="S925" s="115"/>
      <c r="T925" s="115"/>
      <c r="U925" s="122"/>
      <c r="V925" s="122"/>
      <c r="W925" s="122"/>
      <c r="X925" s="122"/>
      <c r="Y925" s="122"/>
      <c r="Z925" s="122"/>
      <c r="AA925" s="122"/>
      <c r="AB925" s="122"/>
      <c r="AC925" s="119"/>
      <c r="AD925" s="119"/>
      <c r="AE925" s="119"/>
      <c r="AF925" s="119"/>
    </row>
    <row r="926" spans="17:32" ht="15" customHeight="1" x14ac:dyDescent="0.25">
      <c r="Q926" s="113"/>
      <c r="R926" s="113"/>
      <c r="S926" s="115"/>
      <c r="T926" s="115"/>
      <c r="U926" s="122"/>
      <c r="V926" s="122"/>
      <c r="W926" s="122"/>
      <c r="X926" s="122"/>
      <c r="Y926" s="122"/>
      <c r="Z926" s="122"/>
      <c r="AA926" s="122"/>
      <c r="AB926" s="122"/>
      <c r="AC926" s="119"/>
      <c r="AD926" s="119"/>
      <c r="AE926" s="119"/>
      <c r="AF926" s="119"/>
    </row>
    <row r="927" spans="17:32" ht="15" customHeight="1" x14ac:dyDescent="0.25">
      <c r="Q927" s="113"/>
      <c r="R927" s="113"/>
      <c r="S927" s="115"/>
      <c r="T927" s="115"/>
      <c r="U927" s="122"/>
      <c r="V927" s="122"/>
      <c r="W927" s="122"/>
      <c r="X927" s="122"/>
      <c r="Y927" s="122"/>
      <c r="Z927" s="122"/>
      <c r="AA927" s="122"/>
      <c r="AB927" s="122"/>
      <c r="AC927" s="119"/>
      <c r="AD927" s="119"/>
      <c r="AE927" s="119"/>
      <c r="AF927" s="119"/>
    </row>
    <row r="928" spans="17:32" ht="15" customHeight="1" x14ac:dyDescent="0.25">
      <c r="Q928" s="113"/>
      <c r="R928" s="113"/>
      <c r="S928" s="115"/>
      <c r="T928" s="115"/>
      <c r="U928" s="122"/>
      <c r="V928" s="122"/>
      <c r="W928" s="122"/>
      <c r="X928" s="122"/>
      <c r="Y928" s="122"/>
      <c r="Z928" s="122"/>
      <c r="AA928" s="122"/>
      <c r="AB928" s="122"/>
      <c r="AC928" s="119"/>
      <c r="AD928" s="119"/>
      <c r="AE928" s="119"/>
      <c r="AF928" s="119"/>
    </row>
    <row r="929" spans="17:32" ht="15" customHeight="1" x14ac:dyDescent="0.25">
      <c r="Q929" s="113"/>
      <c r="R929" s="113"/>
      <c r="S929" s="115"/>
      <c r="T929" s="115"/>
      <c r="U929" s="122"/>
      <c r="V929" s="122"/>
      <c r="W929" s="122"/>
      <c r="X929" s="122"/>
      <c r="Y929" s="122"/>
      <c r="Z929" s="122"/>
      <c r="AA929" s="122"/>
      <c r="AB929" s="122"/>
      <c r="AC929" s="119"/>
      <c r="AD929" s="119"/>
      <c r="AE929" s="119"/>
      <c r="AF929" s="119"/>
    </row>
    <row r="930" spans="17:32" ht="15" customHeight="1" x14ac:dyDescent="0.25">
      <c r="Q930" s="113"/>
      <c r="R930" s="113"/>
      <c r="S930" s="115"/>
      <c r="T930" s="115"/>
      <c r="U930" s="122"/>
      <c r="V930" s="122"/>
      <c r="W930" s="122"/>
      <c r="X930" s="122"/>
      <c r="Y930" s="122"/>
      <c r="Z930" s="122"/>
      <c r="AA930" s="122"/>
      <c r="AB930" s="122"/>
      <c r="AC930" s="119"/>
      <c r="AD930" s="119"/>
      <c r="AE930" s="119"/>
      <c r="AF930" s="119"/>
    </row>
    <row r="931" spans="17:32" ht="15" customHeight="1" x14ac:dyDescent="0.25">
      <c r="Q931" s="113"/>
      <c r="R931" s="113"/>
      <c r="S931" s="115"/>
      <c r="T931" s="115"/>
      <c r="U931" s="122"/>
      <c r="V931" s="122"/>
      <c r="W931" s="122"/>
      <c r="X931" s="122"/>
      <c r="Y931" s="122"/>
      <c r="Z931" s="122"/>
      <c r="AA931" s="122"/>
      <c r="AB931" s="122"/>
      <c r="AC931" s="119"/>
      <c r="AD931" s="119"/>
      <c r="AE931" s="119"/>
      <c r="AF931" s="119"/>
    </row>
    <row r="932" spans="17:32" ht="15" customHeight="1" x14ac:dyDescent="0.25">
      <c r="Q932" s="113"/>
      <c r="R932" s="113"/>
      <c r="S932" s="115"/>
      <c r="T932" s="115"/>
      <c r="U932" s="122"/>
      <c r="V932" s="122"/>
      <c r="W932" s="122"/>
      <c r="X932" s="122"/>
      <c r="Y932" s="122"/>
      <c r="Z932" s="122"/>
      <c r="AA932" s="122"/>
      <c r="AB932" s="122"/>
      <c r="AC932" s="119"/>
      <c r="AD932" s="119"/>
      <c r="AE932" s="119"/>
      <c r="AF932" s="119"/>
    </row>
    <row r="933" spans="17:32" ht="15" customHeight="1" x14ac:dyDescent="0.25">
      <c r="Q933" s="113"/>
      <c r="R933" s="113"/>
      <c r="S933" s="115"/>
      <c r="T933" s="115"/>
      <c r="U933" s="122"/>
      <c r="V933" s="122"/>
      <c r="W933" s="122"/>
      <c r="X933" s="122"/>
      <c r="Y933" s="122"/>
      <c r="Z933" s="122"/>
      <c r="AA933" s="122"/>
      <c r="AB933" s="122"/>
      <c r="AC933" s="119"/>
      <c r="AD933" s="119"/>
      <c r="AE933" s="119"/>
      <c r="AF933" s="119"/>
    </row>
    <row r="934" spans="17:32" ht="15" customHeight="1" x14ac:dyDescent="0.25">
      <c r="Q934" s="113"/>
      <c r="R934" s="113"/>
      <c r="S934" s="115"/>
      <c r="T934" s="115"/>
      <c r="U934" s="122"/>
      <c r="V934" s="122"/>
      <c r="W934" s="122"/>
      <c r="X934" s="122"/>
      <c r="Y934" s="122"/>
      <c r="Z934" s="122"/>
      <c r="AA934" s="122"/>
      <c r="AB934" s="122"/>
      <c r="AC934" s="119"/>
      <c r="AD934" s="119"/>
      <c r="AE934" s="119"/>
      <c r="AF934" s="119"/>
    </row>
    <row r="935" spans="17:32" ht="15" customHeight="1" x14ac:dyDescent="0.25">
      <c r="Q935" s="113"/>
      <c r="R935" s="113"/>
      <c r="S935" s="115"/>
      <c r="T935" s="115"/>
      <c r="U935" s="122"/>
      <c r="V935" s="122"/>
      <c r="W935" s="122"/>
      <c r="X935" s="122"/>
      <c r="Y935" s="122"/>
      <c r="Z935" s="122"/>
      <c r="AA935" s="122"/>
      <c r="AB935" s="122"/>
      <c r="AC935" s="119"/>
      <c r="AD935" s="119"/>
      <c r="AE935" s="119"/>
      <c r="AF935" s="119"/>
    </row>
    <row r="936" spans="17:32" ht="15" customHeight="1" x14ac:dyDescent="0.25">
      <c r="Q936" s="113"/>
      <c r="R936" s="113"/>
      <c r="S936" s="115"/>
      <c r="T936" s="115"/>
      <c r="U936" s="122"/>
      <c r="V936" s="122"/>
      <c r="W936" s="122"/>
      <c r="X936" s="122"/>
      <c r="Y936" s="122"/>
      <c r="Z936" s="122"/>
      <c r="AA936" s="122"/>
      <c r="AB936" s="122"/>
      <c r="AC936" s="119"/>
      <c r="AD936" s="119"/>
      <c r="AE936" s="119"/>
      <c r="AF936" s="119"/>
    </row>
    <row r="937" spans="17:32" ht="15" customHeight="1" x14ac:dyDescent="0.25">
      <c r="Q937" s="113"/>
      <c r="R937" s="113"/>
      <c r="S937" s="115"/>
      <c r="T937" s="115"/>
      <c r="U937" s="122"/>
      <c r="V937" s="122"/>
      <c r="W937" s="122"/>
      <c r="X937" s="122"/>
      <c r="Y937" s="122"/>
      <c r="Z937" s="122"/>
      <c r="AA937" s="122"/>
      <c r="AB937" s="122"/>
      <c r="AC937" s="119"/>
      <c r="AD937" s="119"/>
      <c r="AE937" s="119"/>
      <c r="AF937" s="119"/>
    </row>
    <row r="938" spans="17:32" ht="15" customHeight="1" x14ac:dyDescent="0.25">
      <c r="Q938" s="113"/>
      <c r="R938" s="113"/>
      <c r="S938" s="115"/>
      <c r="T938" s="115"/>
      <c r="U938" s="122"/>
      <c r="V938" s="122"/>
      <c r="W938" s="122"/>
      <c r="X938" s="122"/>
      <c r="Y938" s="122"/>
      <c r="Z938" s="122"/>
      <c r="AA938" s="122"/>
      <c r="AB938" s="122"/>
      <c r="AC938" s="119"/>
      <c r="AD938" s="119"/>
      <c r="AE938" s="119"/>
      <c r="AF938" s="119"/>
    </row>
    <row r="939" spans="17:32" ht="15" customHeight="1" x14ac:dyDescent="0.25">
      <c r="Q939" s="113"/>
      <c r="R939" s="113"/>
      <c r="S939" s="115"/>
      <c r="T939" s="115"/>
      <c r="U939" s="122"/>
      <c r="V939" s="122"/>
      <c r="W939" s="122"/>
      <c r="X939" s="122"/>
      <c r="Y939" s="122"/>
      <c r="Z939" s="122"/>
      <c r="AA939" s="122"/>
      <c r="AB939" s="122"/>
      <c r="AC939" s="119"/>
      <c r="AD939" s="119"/>
      <c r="AE939" s="119"/>
      <c r="AF939" s="119"/>
    </row>
    <row r="940" spans="17:32" ht="15" customHeight="1" x14ac:dyDescent="0.25">
      <c r="Q940" s="113"/>
      <c r="R940" s="113"/>
      <c r="S940" s="115"/>
      <c r="T940" s="115"/>
      <c r="U940" s="122"/>
      <c r="V940" s="122"/>
      <c r="W940" s="122"/>
      <c r="X940" s="122"/>
      <c r="Y940" s="122"/>
      <c r="Z940" s="122"/>
      <c r="AA940" s="122"/>
      <c r="AB940" s="122"/>
      <c r="AC940" s="119"/>
      <c r="AD940" s="119"/>
      <c r="AE940" s="119"/>
      <c r="AF940" s="119"/>
    </row>
    <row r="941" spans="17:32" ht="15" customHeight="1" x14ac:dyDescent="0.25">
      <c r="Q941" s="113"/>
      <c r="R941" s="113"/>
      <c r="S941" s="115"/>
      <c r="T941" s="115"/>
      <c r="U941" s="122"/>
      <c r="V941" s="122"/>
      <c r="W941" s="122"/>
      <c r="X941" s="122"/>
      <c r="Y941" s="122"/>
      <c r="Z941" s="122"/>
      <c r="AA941" s="122"/>
      <c r="AB941" s="122"/>
      <c r="AC941" s="119"/>
      <c r="AD941" s="119"/>
      <c r="AE941" s="119"/>
      <c r="AF941" s="119"/>
    </row>
    <row r="942" spans="17:32" ht="15" customHeight="1" x14ac:dyDescent="0.25">
      <c r="Q942" s="113"/>
      <c r="R942" s="113"/>
      <c r="S942" s="115"/>
      <c r="T942" s="115"/>
      <c r="U942" s="122"/>
      <c r="V942" s="122"/>
      <c r="W942" s="122"/>
      <c r="X942" s="122"/>
      <c r="Y942" s="122"/>
      <c r="Z942" s="122"/>
      <c r="AA942" s="122"/>
      <c r="AB942" s="122"/>
      <c r="AC942" s="119"/>
      <c r="AD942" s="119"/>
      <c r="AE942" s="119"/>
      <c r="AF942" s="119"/>
    </row>
    <row r="943" spans="17:32" ht="15" customHeight="1" x14ac:dyDescent="0.25">
      <c r="Q943" s="113"/>
      <c r="R943" s="113"/>
      <c r="S943" s="115"/>
      <c r="T943" s="115"/>
      <c r="U943" s="122"/>
      <c r="V943" s="122"/>
      <c r="W943" s="122"/>
      <c r="X943" s="122"/>
      <c r="Y943" s="122"/>
      <c r="Z943" s="122"/>
      <c r="AA943" s="122"/>
      <c r="AB943" s="122"/>
      <c r="AC943" s="119"/>
      <c r="AD943" s="119"/>
      <c r="AE943" s="119"/>
      <c r="AF943" s="119"/>
    </row>
    <row r="944" spans="17:32" ht="15" customHeight="1" x14ac:dyDescent="0.25">
      <c r="Q944" s="113"/>
      <c r="R944" s="113"/>
      <c r="S944" s="115"/>
      <c r="T944" s="115"/>
      <c r="U944" s="122"/>
      <c r="V944" s="122"/>
      <c r="W944" s="122"/>
      <c r="X944" s="122"/>
      <c r="Y944" s="122"/>
      <c r="Z944" s="122"/>
      <c r="AA944" s="122"/>
      <c r="AB944" s="122"/>
      <c r="AC944" s="119"/>
      <c r="AD944" s="119"/>
      <c r="AE944" s="119"/>
      <c r="AF944" s="119"/>
    </row>
    <row r="945" spans="17:32" ht="15" customHeight="1" x14ac:dyDescent="0.25">
      <c r="Q945" s="113"/>
      <c r="R945" s="113"/>
      <c r="S945" s="115"/>
      <c r="T945" s="115"/>
      <c r="U945" s="122"/>
      <c r="V945" s="122"/>
      <c r="W945" s="122"/>
      <c r="X945" s="122"/>
      <c r="Y945" s="122"/>
      <c r="Z945" s="122"/>
      <c r="AA945" s="122"/>
      <c r="AB945" s="122"/>
      <c r="AC945" s="119"/>
      <c r="AD945" s="119"/>
      <c r="AE945" s="119"/>
      <c r="AF945" s="119"/>
    </row>
    <row r="946" spans="17:32" ht="15" customHeight="1" x14ac:dyDescent="0.25">
      <c r="Q946" s="113"/>
      <c r="R946" s="113"/>
      <c r="S946" s="115"/>
      <c r="T946" s="115"/>
      <c r="U946" s="122"/>
      <c r="V946" s="122"/>
      <c r="W946" s="122"/>
      <c r="X946" s="122"/>
      <c r="Y946" s="122"/>
      <c r="Z946" s="122"/>
      <c r="AA946" s="122"/>
      <c r="AB946" s="122"/>
      <c r="AC946" s="119"/>
      <c r="AD946" s="119"/>
      <c r="AE946" s="119"/>
      <c r="AF946" s="119"/>
    </row>
    <row r="947" spans="17:32" ht="15" customHeight="1" x14ac:dyDescent="0.25">
      <c r="Q947" s="113"/>
      <c r="R947" s="113"/>
      <c r="S947" s="115"/>
      <c r="T947" s="115"/>
      <c r="U947" s="122"/>
      <c r="V947" s="122"/>
      <c r="W947" s="122"/>
      <c r="X947" s="122"/>
      <c r="Y947" s="122"/>
      <c r="Z947" s="122"/>
      <c r="AA947" s="122"/>
      <c r="AB947" s="122"/>
      <c r="AC947" s="119"/>
      <c r="AD947" s="119"/>
      <c r="AE947" s="119"/>
      <c r="AF947" s="119"/>
    </row>
    <row r="948" spans="17:32" ht="15" customHeight="1" x14ac:dyDescent="0.25">
      <c r="Q948" s="113"/>
      <c r="R948" s="113"/>
      <c r="S948" s="115"/>
      <c r="T948" s="115"/>
      <c r="U948" s="122"/>
      <c r="V948" s="122"/>
      <c r="W948" s="122"/>
      <c r="X948" s="122"/>
      <c r="Y948" s="122"/>
      <c r="Z948" s="122"/>
      <c r="AA948" s="122"/>
      <c r="AB948" s="122"/>
      <c r="AC948" s="119"/>
      <c r="AD948" s="119"/>
      <c r="AE948" s="119"/>
      <c r="AF948" s="119"/>
    </row>
    <row r="949" spans="17:32" ht="15" customHeight="1" x14ac:dyDescent="0.25">
      <c r="Q949" s="113"/>
      <c r="R949" s="113"/>
      <c r="S949" s="115"/>
      <c r="T949" s="115"/>
      <c r="U949" s="122"/>
      <c r="V949" s="122"/>
      <c r="W949" s="122"/>
      <c r="X949" s="122"/>
      <c r="Y949" s="122"/>
      <c r="Z949" s="122"/>
      <c r="AA949" s="122"/>
      <c r="AB949" s="122"/>
      <c r="AC949" s="119"/>
      <c r="AD949" s="119"/>
      <c r="AE949" s="119"/>
      <c r="AF949" s="119"/>
    </row>
    <row r="950" spans="17:32" ht="15" customHeight="1" x14ac:dyDescent="0.25">
      <c r="Q950" s="113"/>
      <c r="R950" s="113"/>
      <c r="S950" s="115"/>
      <c r="T950" s="115"/>
      <c r="U950" s="122"/>
      <c r="V950" s="122"/>
      <c r="W950" s="122"/>
      <c r="X950" s="122"/>
      <c r="Y950" s="122"/>
      <c r="Z950" s="122"/>
      <c r="AA950" s="122"/>
      <c r="AB950" s="122"/>
      <c r="AC950" s="119"/>
      <c r="AD950" s="119"/>
      <c r="AE950" s="119"/>
      <c r="AF950" s="119"/>
    </row>
    <row r="951" spans="17:32" ht="15" customHeight="1" x14ac:dyDescent="0.25">
      <c r="Q951" s="113"/>
      <c r="R951" s="113"/>
      <c r="S951" s="115"/>
      <c r="T951" s="115"/>
      <c r="U951" s="122"/>
      <c r="V951" s="122"/>
      <c r="W951" s="122"/>
      <c r="X951" s="122"/>
      <c r="Y951" s="122"/>
      <c r="Z951" s="122"/>
      <c r="AA951" s="122"/>
      <c r="AB951" s="122"/>
      <c r="AC951" s="119"/>
      <c r="AD951" s="119"/>
      <c r="AE951" s="119"/>
      <c r="AF951" s="119"/>
    </row>
    <row r="952" spans="17:32" ht="15" customHeight="1" x14ac:dyDescent="0.25">
      <c r="Q952" s="113"/>
      <c r="R952" s="113"/>
      <c r="S952" s="115"/>
      <c r="T952" s="115"/>
      <c r="U952" s="122"/>
      <c r="V952" s="122"/>
      <c r="W952" s="122"/>
      <c r="X952" s="122"/>
      <c r="Y952" s="122"/>
      <c r="Z952" s="122"/>
      <c r="AA952" s="122"/>
      <c r="AB952" s="122"/>
      <c r="AC952" s="119"/>
      <c r="AD952" s="119"/>
      <c r="AE952" s="119"/>
      <c r="AF952" s="119"/>
    </row>
    <row r="953" spans="17:32" ht="15" customHeight="1" x14ac:dyDescent="0.25">
      <c r="Q953" s="113"/>
      <c r="R953" s="113"/>
      <c r="S953" s="115"/>
      <c r="T953" s="115"/>
      <c r="U953" s="122"/>
      <c r="V953" s="122"/>
      <c r="W953" s="122"/>
      <c r="X953" s="122"/>
      <c r="Y953" s="122"/>
      <c r="Z953" s="122"/>
      <c r="AA953" s="122"/>
      <c r="AB953" s="122"/>
      <c r="AC953" s="119"/>
      <c r="AD953" s="119"/>
      <c r="AE953" s="119"/>
      <c r="AF953" s="119"/>
    </row>
    <row r="954" spans="17:32" ht="15" customHeight="1" x14ac:dyDescent="0.25">
      <c r="Q954" s="113"/>
      <c r="R954" s="113"/>
      <c r="S954" s="115"/>
      <c r="T954" s="115"/>
      <c r="U954" s="122"/>
      <c r="V954" s="122"/>
      <c r="W954" s="122"/>
      <c r="X954" s="122"/>
      <c r="Y954" s="122"/>
      <c r="Z954" s="122"/>
      <c r="AA954" s="122"/>
      <c r="AB954" s="122"/>
      <c r="AC954" s="119"/>
      <c r="AD954" s="119"/>
      <c r="AE954" s="119"/>
      <c r="AF954" s="119"/>
    </row>
    <row r="955" spans="17:32" ht="15" customHeight="1" x14ac:dyDescent="0.25">
      <c r="Q955" s="113"/>
      <c r="R955" s="113"/>
      <c r="S955" s="115"/>
      <c r="T955" s="115"/>
      <c r="U955" s="122"/>
      <c r="V955" s="122"/>
      <c r="W955" s="122"/>
      <c r="X955" s="122"/>
      <c r="Y955" s="122"/>
      <c r="Z955" s="122"/>
      <c r="AA955" s="122"/>
      <c r="AB955" s="122"/>
      <c r="AC955" s="119"/>
      <c r="AD955" s="119"/>
      <c r="AE955" s="119"/>
      <c r="AF955" s="119"/>
    </row>
    <row r="956" spans="17:32" ht="15" customHeight="1" x14ac:dyDescent="0.25">
      <c r="Q956" s="113"/>
      <c r="R956" s="113"/>
      <c r="S956" s="115"/>
      <c r="T956" s="115"/>
      <c r="U956" s="122"/>
      <c r="V956" s="122"/>
      <c r="W956" s="122"/>
      <c r="X956" s="122"/>
      <c r="Y956" s="122"/>
      <c r="Z956" s="122"/>
      <c r="AA956" s="122"/>
      <c r="AB956" s="122"/>
      <c r="AC956" s="119"/>
      <c r="AD956" s="119"/>
      <c r="AE956" s="119"/>
      <c r="AF956" s="119"/>
    </row>
    <row r="957" spans="17:32" ht="15" customHeight="1" x14ac:dyDescent="0.25">
      <c r="Q957" s="113"/>
      <c r="R957" s="113"/>
      <c r="S957" s="115"/>
      <c r="T957" s="115"/>
      <c r="U957" s="122"/>
      <c r="V957" s="122"/>
      <c r="W957" s="122"/>
      <c r="X957" s="122"/>
      <c r="Y957" s="122"/>
      <c r="Z957" s="122"/>
      <c r="AA957" s="122"/>
      <c r="AB957" s="122"/>
      <c r="AC957" s="119"/>
      <c r="AD957" s="119"/>
      <c r="AE957" s="119"/>
      <c r="AF957" s="119"/>
    </row>
    <row r="958" spans="17:32" ht="15" customHeight="1" x14ac:dyDescent="0.25">
      <c r="Q958" s="113"/>
      <c r="R958" s="113"/>
      <c r="S958" s="115"/>
      <c r="T958" s="115"/>
      <c r="U958" s="122"/>
      <c r="V958" s="122"/>
      <c r="W958" s="122"/>
      <c r="X958" s="122"/>
      <c r="Y958" s="122"/>
      <c r="Z958" s="122"/>
      <c r="AA958" s="122"/>
      <c r="AB958" s="122"/>
      <c r="AC958" s="119"/>
      <c r="AD958" s="119"/>
      <c r="AE958" s="119"/>
      <c r="AF958" s="119"/>
    </row>
    <row r="959" spans="17:32" ht="15" customHeight="1" x14ac:dyDescent="0.25">
      <c r="Q959" s="113"/>
      <c r="R959" s="113"/>
      <c r="S959" s="115"/>
      <c r="T959" s="115"/>
      <c r="U959" s="122"/>
      <c r="V959" s="122"/>
      <c r="W959" s="122"/>
      <c r="X959" s="122"/>
      <c r="Y959" s="122"/>
      <c r="Z959" s="122"/>
      <c r="AA959" s="122"/>
      <c r="AB959" s="122"/>
      <c r="AC959" s="119"/>
      <c r="AD959" s="119"/>
      <c r="AE959" s="119"/>
      <c r="AF959" s="119"/>
    </row>
    <row r="960" spans="17:32" ht="15" customHeight="1" x14ac:dyDescent="0.25">
      <c r="Q960" s="113"/>
      <c r="R960" s="113"/>
      <c r="S960" s="115"/>
      <c r="T960" s="115"/>
      <c r="U960" s="122"/>
      <c r="V960" s="122"/>
      <c r="W960" s="122"/>
      <c r="X960" s="122"/>
      <c r="Y960" s="122"/>
      <c r="Z960" s="122"/>
      <c r="AA960" s="122"/>
      <c r="AB960" s="122"/>
      <c r="AC960" s="119"/>
      <c r="AD960" s="119"/>
      <c r="AE960" s="119"/>
      <c r="AF960" s="119"/>
    </row>
    <row r="961" spans="17:32" ht="15" customHeight="1" x14ac:dyDescent="0.25">
      <c r="Q961" s="113"/>
      <c r="R961" s="113"/>
      <c r="S961" s="115"/>
      <c r="T961" s="115"/>
      <c r="U961" s="122"/>
      <c r="V961" s="122"/>
      <c r="W961" s="122"/>
      <c r="X961" s="122"/>
      <c r="Y961" s="122"/>
      <c r="Z961" s="122"/>
      <c r="AA961" s="122"/>
      <c r="AB961" s="122"/>
      <c r="AC961" s="119"/>
      <c r="AD961" s="119"/>
      <c r="AE961" s="119"/>
      <c r="AF961" s="119"/>
    </row>
    <row r="962" spans="17:32" ht="15" customHeight="1" x14ac:dyDescent="0.25">
      <c r="Q962" s="113"/>
      <c r="R962" s="113"/>
      <c r="S962" s="115"/>
      <c r="T962" s="115"/>
      <c r="U962" s="122"/>
      <c r="V962" s="122"/>
      <c r="W962" s="122"/>
      <c r="X962" s="122"/>
      <c r="Y962" s="122"/>
      <c r="Z962" s="122"/>
      <c r="AA962" s="122"/>
      <c r="AB962" s="122"/>
      <c r="AC962" s="119"/>
      <c r="AD962" s="119"/>
      <c r="AE962" s="119"/>
      <c r="AF962" s="119"/>
    </row>
    <row r="963" spans="17:32" ht="15" customHeight="1" x14ac:dyDescent="0.25">
      <c r="Q963" s="113"/>
      <c r="R963" s="113"/>
      <c r="S963" s="115"/>
      <c r="T963" s="115"/>
      <c r="U963" s="122"/>
      <c r="V963" s="122"/>
      <c r="W963" s="122"/>
      <c r="X963" s="122"/>
      <c r="Y963" s="122"/>
      <c r="Z963" s="122"/>
      <c r="AA963" s="122"/>
      <c r="AB963" s="122"/>
      <c r="AC963" s="119"/>
      <c r="AD963" s="119"/>
      <c r="AE963" s="119"/>
      <c r="AF963" s="119"/>
    </row>
    <row r="964" spans="17:32" ht="15" customHeight="1" x14ac:dyDescent="0.25">
      <c r="Q964" s="113"/>
      <c r="R964" s="113"/>
      <c r="S964" s="115"/>
      <c r="T964" s="115"/>
      <c r="U964" s="122"/>
      <c r="V964" s="122"/>
      <c r="W964" s="122"/>
      <c r="X964" s="122"/>
      <c r="Y964" s="122"/>
      <c r="Z964" s="122"/>
      <c r="AA964" s="122"/>
      <c r="AB964" s="122"/>
      <c r="AC964" s="119"/>
      <c r="AD964" s="119"/>
      <c r="AE964" s="119"/>
      <c r="AF964" s="119"/>
    </row>
    <row r="965" spans="17:32" ht="15" customHeight="1" x14ac:dyDescent="0.25">
      <c r="Q965" s="113"/>
      <c r="R965" s="113"/>
      <c r="S965" s="115"/>
      <c r="T965" s="115"/>
      <c r="U965" s="122"/>
      <c r="V965" s="122"/>
      <c r="W965" s="122"/>
      <c r="X965" s="122"/>
      <c r="Y965" s="122"/>
      <c r="Z965" s="122"/>
      <c r="AA965" s="122"/>
      <c r="AB965" s="122"/>
      <c r="AC965" s="119"/>
      <c r="AD965" s="119"/>
      <c r="AE965" s="119"/>
      <c r="AF965" s="119"/>
    </row>
    <row r="966" spans="17:32" ht="15" customHeight="1" x14ac:dyDescent="0.25">
      <c r="Q966" s="113"/>
      <c r="R966" s="113"/>
      <c r="S966" s="115"/>
      <c r="T966" s="115"/>
      <c r="U966" s="122"/>
      <c r="V966" s="122"/>
      <c r="W966" s="122"/>
      <c r="X966" s="122"/>
      <c r="Y966" s="122"/>
      <c r="Z966" s="122"/>
      <c r="AA966" s="122"/>
      <c r="AB966" s="122"/>
      <c r="AC966" s="119"/>
      <c r="AD966" s="119"/>
      <c r="AE966" s="119"/>
      <c r="AF966" s="119"/>
    </row>
    <row r="967" spans="17:32" ht="15" customHeight="1" x14ac:dyDescent="0.25">
      <c r="Q967" s="113"/>
      <c r="R967" s="113"/>
      <c r="S967" s="115"/>
      <c r="T967" s="115"/>
      <c r="U967" s="122"/>
      <c r="V967" s="122"/>
      <c r="W967" s="122"/>
      <c r="X967" s="122"/>
      <c r="Y967" s="122"/>
      <c r="Z967" s="122"/>
      <c r="AA967" s="122"/>
      <c r="AB967" s="122"/>
      <c r="AC967" s="119"/>
      <c r="AD967" s="119"/>
      <c r="AE967" s="119"/>
      <c r="AF967" s="119"/>
    </row>
    <row r="968" spans="17:32" ht="15" customHeight="1" x14ac:dyDescent="0.25">
      <c r="Q968" s="113"/>
      <c r="R968" s="113"/>
      <c r="S968" s="115"/>
      <c r="T968" s="115"/>
      <c r="U968" s="122"/>
      <c r="V968" s="122"/>
      <c r="W968" s="122"/>
      <c r="X968" s="122"/>
      <c r="Y968" s="122"/>
      <c r="Z968" s="122"/>
      <c r="AA968" s="122"/>
      <c r="AB968" s="122"/>
      <c r="AC968" s="119"/>
      <c r="AD968" s="119"/>
      <c r="AE968" s="119"/>
      <c r="AF968" s="119"/>
    </row>
    <row r="969" spans="17:32" ht="15" customHeight="1" x14ac:dyDescent="0.25">
      <c r="Q969" s="113"/>
      <c r="R969" s="113"/>
      <c r="S969" s="115"/>
      <c r="T969" s="115"/>
      <c r="U969" s="122"/>
      <c r="V969" s="122"/>
      <c r="W969" s="122"/>
      <c r="X969" s="122"/>
      <c r="Y969" s="122"/>
      <c r="Z969" s="122"/>
      <c r="AA969" s="122"/>
      <c r="AB969" s="122"/>
      <c r="AC969" s="119"/>
      <c r="AD969" s="119"/>
      <c r="AE969" s="119"/>
      <c r="AF969" s="119"/>
    </row>
    <row r="970" spans="17:32" ht="15" customHeight="1" x14ac:dyDescent="0.25">
      <c r="Q970" s="113"/>
      <c r="R970" s="113"/>
      <c r="S970" s="115"/>
      <c r="T970" s="115"/>
      <c r="U970" s="122"/>
      <c r="V970" s="122"/>
      <c r="W970" s="122"/>
      <c r="X970" s="122"/>
      <c r="Y970" s="122"/>
      <c r="Z970" s="122"/>
      <c r="AA970" s="122"/>
      <c r="AB970" s="122"/>
      <c r="AC970" s="119"/>
      <c r="AD970" s="119"/>
      <c r="AE970" s="119"/>
      <c r="AF970" s="119"/>
    </row>
    <row r="971" spans="17:32" ht="15" customHeight="1" x14ac:dyDescent="0.25">
      <c r="Q971" s="113"/>
      <c r="R971" s="113"/>
      <c r="S971" s="115"/>
      <c r="T971" s="115"/>
      <c r="U971" s="122"/>
      <c r="V971" s="122"/>
      <c r="W971" s="122"/>
      <c r="X971" s="122"/>
      <c r="Y971" s="122"/>
      <c r="Z971" s="122"/>
      <c r="AA971" s="122"/>
      <c r="AB971" s="122"/>
      <c r="AC971" s="119"/>
      <c r="AD971" s="119"/>
      <c r="AE971" s="119"/>
      <c r="AF971" s="119"/>
    </row>
    <row r="972" spans="17:32" ht="15" customHeight="1" x14ac:dyDescent="0.25">
      <c r="Q972" s="113"/>
      <c r="R972" s="113"/>
      <c r="S972" s="115"/>
      <c r="T972" s="115"/>
      <c r="U972" s="122"/>
      <c r="V972" s="122"/>
      <c r="W972" s="122"/>
      <c r="X972" s="122"/>
      <c r="Y972" s="122"/>
      <c r="Z972" s="122"/>
      <c r="AA972" s="122"/>
      <c r="AB972" s="122"/>
      <c r="AC972" s="119"/>
      <c r="AD972" s="119"/>
      <c r="AE972" s="119"/>
      <c r="AF972" s="119"/>
    </row>
    <row r="973" spans="17:32" ht="15" customHeight="1" x14ac:dyDescent="0.25">
      <c r="Q973" s="113"/>
      <c r="R973" s="113"/>
      <c r="S973" s="115"/>
      <c r="T973" s="115"/>
      <c r="U973" s="122"/>
      <c r="V973" s="122"/>
      <c r="W973" s="122"/>
      <c r="X973" s="122"/>
      <c r="Y973" s="122"/>
      <c r="Z973" s="122"/>
      <c r="AA973" s="122"/>
      <c r="AB973" s="122"/>
      <c r="AC973" s="119"/>
      <c r="AD973" s="119"/>
      <c r="AE973" s="119"/>
      <c r="AF973" s="119"/>
    </row>
    <row r="974" spans="17:32" ht="15" customHeight="1" x14ac:dyDescent="0.25">
      <c r="Q974" s="113"/>
      <c r="R974" s="113"/>
      <c r="S974" s="115"/>
      <c r="T974" s="115"/>
      <c r="U974" s="122"/>
      <c r="V974" s="122"/>
      <c r="W974" s="122"/>
      <c r="X974" s="122"/>
      <c r="Y974" s="122"/>
      <c r="Z974" s="122"/>
      <c r="AA974" s="122"/>
      <c r="AB974" s="122"/>
      <c r="AC974" s="119"/>
      <c r="AD974" s="119"/>
      <c r="AE974" s="119"/>
      <c r="AF974" s="119"/>
    </row>
    <row r="975" spans="17:32" ht="15" customHeight="1" x14ac:dyDescent="0.25">
      <c r="Q975" s="113"/>
      <c r="R975" s="113"/>
      <c r="S975" s="115"/>
      <c r="T975" s="115"/>
      <c r="U975" s="122"/>
      <c r="V975" s="122"/>
      <c r="W975" s="122"/>
      <c r="X975" s="122"/>
      <c r="Y975" s="122"/>
      <c r="Z975" s="122"/>
      <c r="AA975" s="122"/>
      <c r="AB975" s="122"/>
      <c r="AC975" s="119"/>
      <c r="AD975" s="119"/>
      <c r="AE975" s="119"/>
      <c r="AF975" s="119"/>
    </row>
    <row r="976" spans="17:32" ht="15" customHeight="1" x14ac:dyDescent="0.25">
      <c r="Q976" s="113"/>
      <c r="R976" s="113"/>
      <c r="S976" s="115"/>
      <c r="T976" s="115"/>
      <c r="U976" s="122"/>
      <c r="V976" s="122"/>
      <c r="W976" s="122"/>
      <c r="X976" s="122"/>
      <c r="Y976" s="122"/>
      <c r="Z976" s="122"/>
      <c r="AA976" s="122"/>
      <c r="AB976" s="122"/>
      <c r="AC976" s="119"/>
      <c r="AD976" s="119"/>
      <c r="AE976" s="119"/>
      <c r="AF976" s="119"/>
    </row>
    <row r="977" spans="17:32" ht="15" customHeight="1" x14ac:dyDescent="0.25">
      <c r="Q977" s="113"/>
      <c r="R977" s="113"/>
      <c r="S977" s="115"/>
      <c r="T977" s="115"/>
      <c r="U977" s="122"/>
      <c r="V977" s="122"/>
      <c r="W977" s="122"/>
      <c r="X977" s="122"/>
      <c r="Y977" s="122"/>
      <c r="Z977" s="122"/>
      <c r="AA977" s="122"/>
      <c r="AB977" s="122"/>
      <c r="AC977" s="119"/>
      <c r="AD977" s="119"/>
      <c r="AE977" s="119"/>
      <c r="AF977" s="119"/>
    </row>
    <row r="978" spans="17:32" ht="15" customHeight="1" x14ac:dyDescent="0.25">
      <c r="Q978" s="113"/>
      <c r="R978" s="113"/>
      <c r="S978" s="115"/>
      <c r="T978" s="115"/>
      <c r="U978" s="122"/>
      <c r="V978" s="122"/>
      <c r="W978" s="122"/>
      <c r="X978" s="122"/>
      <c r="Y978" s="122"/>
      <c r="Z978" s="122"/>
      <c r="AA978" s="122"/>
      <c r="AB978" s="122"/>
      <c r="AC978" s="119"/>
      <c r="AD978" s="119"/>
      <c r="AE978" s="119"/>
      <c r="AF978" s="119"/>
    </row>
    <row r="979" spans="17:32" ht="15" customHeight="1" x14ac:dyDescent="0.25">
      <c r="Q979" s="113"/>
      <c r="R979" s="113"/>
      <c r="S979" s="115"/>
      <c r="T979" s="115"/>
      <c r="U979" s="122"/>
      <c r="V979" s="122"/>
      <c r="W979" s="122"/>
      <c r="X979" s="122"/>
      <c r="Y979" s="122"/>
      <c r="Z979" s="122"/>
      <c r="AA979" s="122"/>
      <c r="AB979" s="122"/>
      <c r="AC979" s="119"/>
      <c r="AD979" s="119"/>
      <c r="AE979" s="119"/>
      <c r="AF979" s="119"/>
    </row>
    <row r="980" spans="17:32" ht="15" customHeight="1" x14ac:dyDescent="0.25">
      <c r="Q980" s="113"/>
      <c r="R980" s="113"/>
      <c r="S980" s="115"/>
      <c r="T980" s="115"/>
      <c r="U980" s="122"/>
      <c r="V980" s="122"/>
      <c r="W980" s="122"/>
      <c r="X980" s="122"/>
      <c r="Y980" s="122"/>
      <c r="Z980" s="122"/>
      <c r="AA980" s="122"/>
      <c r="AB980" s="122"/>
      <c r="AC980" s="119"/>
      <c r="AD980" s="119"/>
      <c r="AE980" s="119"/>
      <c r="AF980" s="119"/>
    </row>
    <row r="981" spans="17:32" ht="15" customHeight="1" x14ac:dyDescent="0.25">
      <c r="Q981" s="113"/>
      <c r="R981" s="113"/>
      <c r="S981" s="115"/>
      <c r="T981" s="115"/>
      <c r="U981" s="122"/>
      <c r="V981" s="122"/>
      <c r="W981" s="122"/>
      <c r="X981" s="122"/>
      <c r="Y981" s="122"/>
      <c r="Z981" s="122"/>
      <c r="AA981" s="122"/>
      <c r="AB981" s="122"/>
      <c r="AC981" s="119"/>
      <c r="AD981" s="119"/>
      <c r="AE981" s="119"/>
      <c r="AF981" s="119"/>
    </row>
    <row r="982" spans="17:32" ht="15" customHeight="1" x14ac:dyDescent="0.25">
      <c r="Q982" s="113"/>
      <c r="R982" s="113"/>
      <c r="S982" s="115"/>
      <c r="T982" s="115"/>
      <c r="U982" s="122"/>
      <c r="V982" s="122"/>
      <c r="W982" s="122"/>
      <c r="X982" s="122"/>
      <c r="Y982" s="122"/>
      <c r="Z982" s="122"/>
      <c r="AA982" s="122"/>
      <c r="AB982" s="122"/>
      <c r="AC982" s="119"/>
      <c r="AD982" s="119"/>
      <c r="AE982" s="119"/>
      <c r="AF982" s="119"/>
    </row>
    <row r="983" spans="17:32" ht="15" customHeight="1" x14ac:dyDescent="0.25">
      <c r="Q983" s="113"/>
      <c r="R983" s="113"/>
      <c r="S983" s="115"/>
      <c r="T983" s="115"/>
      <c r="U983" s="122"/>
      <c r="V983" s="122"/>
      <c r="W983" s="122"/>
      <c r="X983" s="122"/>
      <c r="Y983" s="122"/>
      <c r="Z983" s="122"/>
      <c r="AA983" s="122"/>
      <c r="AB983" s="122"/>
      <c r="AC983" s="119"/>
      <c r="AD983" s="119"/>
      <c r="AE983" s="119"/>
      <c r="AF983" s="119"/>
    </row>
    <row r="984" spans="17:32" ht="15" customHeight="1" x14ac:dyDescent="0.25">
      <c r="Q984" s="113"/>
      <c r="R984" s="113"/>
      <c r="S984" s="115"/>
      <c r="T984" s="115"/>
      <c r="U984" s="122"/>
      <c r="V984" s="122"/>
      <c r="W984" s="122"/>
      <c r="X984" s="122"/>
      <c r="Y984" s="122"/>
      <c r="Z984" s="122"/>
      <c r="AA984" s="122"/>
      <c r="AB984" s="122"/>
      <c r="AC984" s="119"/>
      <c r="AD984" s="119"/>
      <c r="AE984" s="119"/>
      <c r="AF984" s="119"/>
    </row>
    <row r="985" spans="17:32" ht="15" customHeight="1" x14ac:dyDescent="0.25">
      <c r="Q985" s="113"/>
      <c r="R985" s="113"/>
      <c r="S985" s="115"/>
      <c r="T985" s="115"/>
      <c r="U985" s="122"/>
      <c r="V985" s="122"/>
      <c r="W985" s="122"/>
      <c r="X985" s="122"/>
      <c r="Y985" s="122"/>
      <c r="Z985" s="122"/>
      <c r="AA985" s="122"/>
      <c r="AB985" s="122"/>
      <c r="AC985" s="119"/>
      <c r="AD985" s="119"/>
      <c r="AE985" s="119"/>
      <c r="AF985" s="119"/>
    </row>
    <row r="986" spans="17:32" ht="15" customHeight="1" x14ac:dyDescent="0.25">
      <c r="Q986" s="113"/>
      <c r="R986" s="113"/>
      <c r="S986" s="115"/>
      <c r="T986" s="115"/>
      <c r="U986" s="122"/>
      <c r="V986" s="122"/>
      <c r="W986" s="122"/>
      <c r="X986" s="122"/>
      <c r="Y986" s="122"/>
      <c r="Z986" s="122"/>
      <c r="AA986" s="122"/>
      <c r="AB986" s="122"/>
      <c r="AC986" s="119"/>
      <c r="AD986" s="119"/>
      <c r="AE986" s="119"/>
      <c r="AF986" s="119"/>
    </row>
    <row r="987" spans="17:32" ht="15" customHeight="1" x14ac:dyDescent="0.25">
      <c r="Q987" s="113"/>
      <c r="R987" s="113"/>
      <c r="S987" s="115"/>
      <c r="T987" s="115"/>
      <c r="U987" s="122"/>
      <c r="V987" s="122"/>
      <c r="W987" s="122"/>
      <c r="X987" s="122"/>
      <c r="Y987" s="122"/>
      <c r="Z987" s="122"/>
      <c r="AA987" s="122"/>
      <c r="AB987" s="122"/>
      <c r="AC987" s="119"/>
      <c r="AD987" s="119"/>
      <c r="AE987" s="119"/>
      <c r="AF987" s="119"/>
    </row>
    <row r="988" spans="17:32" ht="15" customHeight="1" x14ac:dyDescent="0.25">
      <c r="Q988" s="113"/>
      <c r="R988" s="113"/>
      <c r="S988" s="115"/>
      <c r="T988" s="115"/>
      <c r="U988" s="122"/>
      <c r="V988" s="122"/>
      <c r="W988" s="122"/>
      <c r="X988" s="122"/>
      <c r="Y988" s="122"/>
      <c r="Z988" s="122"/>
      <c r="AA988" s="122"/>
      <c r="AB988" s="122"/>
      <c r="AC988" s="119"/>
      <c r="AD988" s="119"/>
      <c r="AE988" s="119"/>
      <c r="AF988" s="119"/>
    </row>
    <row r="989" spans="17:32" ht="15" customHeight="1" x14ac:dyDescent="0.25">
      <c r="Q989" s="113"/>
      <c r="R989" s="113"/>
      <c r="S989" s="115"/>
      <c r="T989" s="115"/>
      <c r="U989" s="122"/>
      <c r="V989" s="122"/>
      <c r="W989" s="122"/>
      <c r="X989" s="122"/>
      <c r="Y989" s="122"/>
      <c r="Z989" s="122"/>
      <c r="AA989" s="122"/>
      <c r="AB989" s="122"/>
      <c r="AC989" s="119"/>
      <c r="AD989" s="119"/>
      <c r="AE989" s="119"/>
      <c r="AF989" s="119"/>
    </row>
    <row r="990" spans="17:32" ht="15" customHeight="1" x14ac:dyDescent="0.25">
      <c r="Q990" s="113"/>
      <c r="R990" s="113"/>
      <c r="S990" s="115"/>
      <c r="T990" s="115"/>
      <c r="U990" s="122"/>
      <c r="V990" s="122"/>
      <c r="W990" s="122"/>
      <c r="X990" s="122"/>
      <c r="Y990" s="122"/>
      <c r="Z990" s="122"/>
      <c r="AA990" s="122"/>
      <c r="AB990" s="122"/>
      <c r="AC990" s="119"/>
      <c r="AD990" s="119"/>
      <c r="AE990" s="119"/>
      <c r="AF990" s="119"/>
    </row>
    <row r="991" spans="17:32" ht="15" customHeight="1" x14ac:dyDescent="0.25">
      <c r="Q991" s="113"/>
      <c r="R991" s="113"/>
      <c r="S991" s="115"/>
      <c r="T991" s="115"/>
      <c r="U991" s="122"/>
      <c r="V991" s="122"/>
      <c r="W991" s="122"/>
      <c r="X991" s="122"/>
      <c r="Y991" s="122"/>
      <c r="Z991" s="122"/>
      <c r="AA991" s="122"/>
      <c r="AB991" s="122"/>
      <c r="AC991" s="119"/>
      <c r="AD991" s="119"/>
      <c r="AE991" s="119"/>
      <c r="AF991" s="119"/>
    </row>
    <row r="992" spans="17:32" ht="15" customHeight="1" x14ac:dyDescent="0.25">
      <c r="Q992" s="113"/>
      <c r="R992" s="113"/>
      <c r="S992" s="115"/>
      <c r="T992" s="115"/>
      <c r="U992" s="122"/>
      <c r="V992" s="122"/>
      <c r="W992" s="122"/>
      <c r="X992" s="122"/>
      <c r="Y992" s="122"/>
      <c r="Z992" s="122"/>
      <c r="AA992" s="122"/>
      <c r="AB992" s="122"/>
      <c r="AC992" s="119"/>
      <c r="AD992" s="119"/>
      <c r="AE992" s="119"/>
      <c r="AF992" s="119"/>
    </row>
    <row r="993" spans="17:32" ht="15" customHeight="1" x14ac:dyDescent="0.25">
      <c r="Q993" s="113"/>
      <c r="R993" s="113"/>
      <c r="S993" s="115"/>
      <c r="T993" s="115"/>
      <c r="U993" s="122"/>
      <c r="V993" s="122"/>
      <c r="W993" s="122"/>
      <c r="X993" s="122"/>
      <c r="Y993" s="122"/>
      <c r="Z993" s="122"/>
      <c r="AA993" s="122"/>
      <c r="AB993" s="122"/>
      <c r="AC993" s="119"/>
      <c r="AD993" s="119"/>
      <c r="AE993" s="119"/>
      <c r="AF993" s="119"/>
    </row>
    <row r="994" spans="17:32" ht="15" customHeight="1" x14ac:dyDescent="0.25">
      <c r="Q994" s="113"/>
      <c r="R994" s="113"/>
      <c r="S994" s="115"/>
      <c r="T994" s="115"/>
      <c r="U994" s="122"/>
      <c r="V994" s="122"/>
      <c r="W994" s="122"/>
      <c r="X994" s="122"/>
      <c r="Y994" s="122"/>
      <c r="Z994" s="122"/>
      <c r="AA994" s="122"/>
      <c r="AB994" s="122"/>
      <c r="AC994" s="119"/>
      <c r="AD994" s="119"/>
      <c r="AE994" s="119"/>
      <c r="AF994" s="119"/>
    </row>
    <row r="995" spans="17:32" ht="15" customHeight="1" x14ac:dyDescent="0.25">
      <c r="Q995" s="113"/>
      <c r="R995" s="113"/>
      <c r="S995" s="115"/>
      <c r="T995" s="115"/>
      <c r="U995" s="122"/>
      <c r="V995" s="122"/>
      <c r="W995" s="122"/>
      <c r="X995" s="122"/>
      <c r="Y995" s="122"/>
      <c r="Z995" s="122"/>
      <c r="AA995" s="122"/>
      <c r="AB995" s="122"/>
      <c r="AC995" s="119"/>
      <c r="AD995" s="119"/>
      <c r="AE995" s="119"/>
      <c r="AF995" s="119"/>
    </row>
    <row r="996" spans="17:32" ht="15" customHeight="1" x14ac:dyDescent="0.25">
      <c r="Q996" s="113"/>
      <c r="R996" s="113"/>
      <c r="S996" s="115"/>
      <c r="T996" s="115"/>
      <c r="U996" s="122"/>
      <c r="V996" s="122"/>
      <c r="W996" s="122"/>
      <c r="X996" s="122"/>
      <c r="Y996" s="122"/>
      <c r="Z996" s="122"/>
      <c r="AA996" s="122"/>
      <c r="AB996" s="122"/>
      <c r="AC996" s="119"/>
      <c r="AD996" s="119"/>
      <c r="AE996" s="119"/>
      <c r="AF996" s="119"/>
    </row>
    <row r="997" spans="17:32" ht="15" customHeight="1" x14ac:dyDescent="0.25">
      <c r="Q997" s="113"/>
      <c r="R997" s="113"/>
      <c r="S997" s="115"/>
      <c r="T997" s="115"/>
      <c r="U997" s="122"/>
      <c r="V997" s="122"/>
      <c r="W997" s="122"/>
      <c r="X997" s="122"/>
      <c r="Y997" s="122"/>
      <c r="Z997" s="122"/>
      <c r="AA997" s="122"/>
      <c r="AB997" s="122"/>
      <c r="AC997" s="119"/>
      <c r="AD997" s="119"/>
      <c r="AE997" s="119"/>
      <c r="AF997" s="119"/>
    </row>
    <row r="998" spans="17:32" ht="15" customHeight="1" x14ac:dyDescent="0.25">
      <c r="Q998" s="113"/>
      <c r="R998" s="113"/>
      <c r="S998" s="115"/>
      <c r="T998" s="115"/>
      <c r="U998" s="122"/>
      <c r="V998" s="122"/>
      <c r="W998" s="122"/>
      <c r="X998" s="122"/>
      <c r="Y998" s="122"/>
      <c r="Z998" s="122"/>
      <c r="AA998" s="122"/>
      <c r="AB998" s="122"/>
      <c r="AC998" s="119"/>
      <c r="AD998" s="119"/>
      <c r="AE998" s="119"/>
      <c r="AF998" s="119"/>
    </row>
    <row r="999" spans="17:32" ht="15" customHeight="1" x14ac:dyDescent="0.25">
      <c r="Q999" s="113"/>
      <c r="R999" s="113"/>
      <c r="S999" s="115"/>
      <c r="T999" s="115"/>
      <c r="U999" s="122"/>
      <c r="V999" s="122"/>
      <c r="W999" s="122"/>
      <c r="X999" s="122"/>
      <c r="Y999" s="122"/>
      <c r="Z999" s="122"/>
      <c r="AA999" s="122"/>
      <c r="AB999" s="122"/>
      <c r="AC999" s="119"/>
      <c r="AD999" s="119"/>
      <c r="AE999" s="119"/>
      <c r="AF999" s="119"/>
    </row>
    <row r="1000" spans="17:32" ht="15" customHeight="1" x14ac:dyDescent="0.25">
      <c r="Q1000" s="113"/>
      <c r="R1000" s="113"/>
      <c r="S1000" s="115"/>
      <c r="T1000" s="115"/>
      <c r="U1000" s="122"/>
      <c r="V1000" s="122"/>
      <c r="W1000" s="122"/>
      <c r="X1000" s="122"/>
      <c r="Y1000" s="122"/>
      <c r="Z1000" s="122"/>
      <c r="AA1000" s="122"/>
      <c r="AB1000" s="122"/>
      <c r="AC1000" s="119"/>
      <c r="AD1000" s="119"/>
      <c r="AE1000" s="119"/>
      <c r="AF1000" s="119"/>
    </row>
  </sheetData>
  <mergeCells count="372">
    <mergeCell ref="A10:B10"/>
    <mergeCell ref="C10:F10"/>
    <mergeCell ref="G10:O10"/>
    <mergeCell ref="A11:B11"/>
    <mergeCell ref="C11:F11"/>
    <mergeCell ref="G11:O11"/>
    <mergeCell ref="S3:U8"/>
    <mergeCell ref="V3:V8"/>
    <mergeCell ref="A6:O8"/>
    <mergeCell ref="A9:B9"/>
    <mergeCell ref="C9:F9"/>
    <mergeCell ref="G9:O9"/>
    <mergeCell ref="A14:B14"/>
    <mergeCell ref="C14:F14"/>
    <mergeCell ref="G14:O14"/>
    <mergeCell ref="A15:B15"/>
    <mergeCell ref="C15:F15"/>
    <mergeCell ref="G15:O15"/>
    <mergeCell ref="A12:B12"/>
    <mergeCell ref="C12:F12"/>
    <mergeCell ref="G12:O12"/>
    <mergeCell ref="A13:B13"/>
    <mergeCell ref="C13:F13"/>
    <mergeCell ref="G13:O13"/>
    <mergeCell ref="A16:B16"/>
    <mergeCell ref="C16:F16"/>
    <mergeCell ref="G16:O16"/>
    <mergeCell ref="A20:B21"/>
    <mergeCell ref="C20:E21"/>
    <mergeCell ref="F20:K20"/>
    <mergeCell ref="L20:O21"/>
    <mergeCell ref="F21:G21"/>
    <mergeCell ref="H21:I21"/>
    <mergeCell ref="J21:K21"/>
    <mergeCell ref="L23:O23"/>
    <mergeCell ref="C24:E24"/>
    <mergeCell ref="F24:G24"/>
    <mergeCell ref="H24:I24"/>
    <mergeCell ref="J24:K24"/>
    <mergeCell ref="L24:O24"/>
    <mergeCell ref="A22:B24"/>
    <mergeCell ref="C22:E22"/>
    <mergeCell ref="F22:G22"/>
    <mergeCell ref="H22:I22"/>
    <mergeCell ref="J22:K22"/>
    <mergeCell ref="L22:O22"/>
    <mergeCell ref="C23:E23"/>
    <mergeCell ref="F23:G23"/>
    <mergeCell ref="H23:I23"/>
    <mergeCell ref="J23:K23"/>
    <mergeCell ref="L26:O26"/>
    <mergeCell ref="A27:B30"/>
    <mergeCell ref="C27:E27"/>
    <mergeCell ref="F27:G27"/>
    <mergeCell ref="H27:I27"/>
    <mergeCell ref="J27:K27"/>
    <mergeCell ref="L27:O27"/>
    <mergeCell ref="C28:E28"/>
    <mergeCell ref="F28:G28"/>
    <mergeCell ref="H28:I28"/>
    <mergeCell ref="A25:B26"/>
    <mergeCell ref="C25:E25"/>
    <mergeCell ref="F25:G25"/>
    <mergeCell ref="H25:I25"/>
    <mergeCell ref="J25:K25"/>
    <mergeCell ref="L25:O25"/>
    <mergeCell ref="C26:E26"/>
    <mergeCell ref="F26:G26"/>
    <mergeCell ref="H26:I26"/>
    <mergeCell ref="J26:K26"/>
    <mergeCell ref="A31:B32"/>
    <mergeCell ref="C31:E31"/>
    <mergeCell ref="F31:G31"/>
    <mergeCell ref="H31:I31"/>
    <mergeCell ref="J31:K31"/>
    <mergeCell ref="J28:K28"/>
    <mergeCell ref="L28:O28"/>
    <mergeCell ref="C29:E29"/>
    <mergeCell ref="F29:G29"/>
    <mergeCell ref="H29:I29"/>
    <mergeCell ref="J29:K29"/>
    <mergeCell ref="L29:O29"/>
    <mergeCell ref="L31:O31"/>
    <mergeCell ref="C32:E32"/>
    <mergeCell ref="F32:G32"/>
    <mergeCell ref="H32:I32"/>
    <mergeCell ref="J32:K32"/>
    <mergeCell ref="L32:O32"/>
    <mergeCell ref="C30:E30"/>
    <mergeCell ref="F30:G30"/>
    <mergeCell ref="H30:I30"/>
    <mergeCell ref="J30:K30"/>
    <mergeCell ref="L30:O30"/>
    <mergeCell ref="A33:B35"/>
    <mergeCell ref="C33:E33"/>
    <mergeCell ref="F33:G33"/>
    <mergeCell ref="H33:I33"/>
    <mergeCell ref="J33:K33"/>
    <mergeCell ref="L33:O33"/>
    <mergeCell ref="C34:E34"/>
    <mergeCell ref="F34:G34"/>
    <mergeCell ref="H34:I34"/>
    <mergeCell ref="J34:K34"/>
    <mergeCell ref="F37:G37"/>
    <mergeCell ref="H37:I37"/>
    <mergeCell ref="J37:K37"/>
    <mergeCell ref="L34:O34"/>
    <mergeCell ref="C35:E35"/>
    <mergeCell ref="F35:G35"/>
    <mergeCell ref="H35:I35"/>
    <mergeCell ref="J35:K35"/>
    <mergeCell ref="L35:O35"/>
    <mergeCell ref="A40:B42"/>
    <mergeCell ref="C40:E40"/>
    <mergeCell ref="F40:G40"/>
    <mergeCell ref="H40:I40"/>
    <mergeCell ref="J40:K40"/>
    <mergeCell ref="C41:E41"/>
    <mergeCell ref="F41:G41"/>
    <mergeCell ref="L37:O37"/>
    <mergeCell ref="A38:B39"/>
    <mergeCell ref="C38:E38"/>
    <mergeCell ref="F38:G38"/>
    <mergeCell ref="H38:I38"/>
    <mergeCell ref="J38:K38"/>
    <mergeCell ref="L38:O38"/>
    <mergeCell ref="C39:E39"/>
    <mergeCell ref="F39:G39"/>
    <mergeCell ref="H39:I39"/>
    <mergeCell ref="A36:B37"/>
    <mergeCell ref="C36:E36"/>
    <mergeCell ref="F36:G36"/>
    <mergeCell ref="H36:I36"/>
    <mergeCell ref="J36:K36"/>
    <mergeCell ref="L36:O36"/>
    <mergeCell ref="C37:E37"/>
    <mergeCell ref="H41:I41"/>
    <mergeCell ref="J41:K41"/>
    <mergeCell ref="C42:E42"/>
    <mergeCell ref="F42:G42"/>
    <mergeCell ref="H42:I42"/>
    <mergeCell ref="J42:K42"/>
    <mergeCell ref="L40:O42"/>
    <mergeCell ref="J39:K39"/>
    <mergeCell ref="L39:O39"/>
    <mergeCell ref="C45:E45"/>
    <mergeCell ref="F45:G45"/>
    <mergeCell ref="H45:I45"/>
    <mergeCell ref="J45:K45"/>
    <mergeCell ref="L44:O45"/>
    <mergeCell ref="A43:B45"/>
    <mergeCell ref="C43:E43"/>
    <mergeCell ref="F43:G43"/>
    <mergeCell ref="H43:I43"/>
    <mergeCell ref="J43:K43"/>
    <mergeCell ref="L43:O43"/>
    <mergeCell ref="C44:E44"/>
    <mergeCell ref="F44:G44"/>
    <mergeCell ref="H44:I44"/>
    <mergeCell ref="J44:K44"/>
    <mergeCell ref="L47:O47"/>
    <mergeCell ref="C48:E48"/>
    <mergeCell ref="F48:G48"/>
    <mergeCell ref="H48:I48"/>
    <mergeCell ref="J48:K48"/>
    <mergeCell ref="L48:O48"/>
    <mergeCell ref="A46:B48"/>
    <mergeCell ref="C46:E46"/>
    <mergeCell ref="F46:G46"/>
    <mergeCell ref="H46:I46"/>
    <mergeCell ref="J46:K46"/>
    <mergeCell ref="L46:O46"/>
    <mergeCell ref="C47:E47"/>
    <mergeCell ref="F47:G47"/>
    <mergeCell ref="H47:I47"/>
    <mergeCell ref="J47:K47"/>
    <mergeCell ref="A52:B53"/>
    <mergeCell ref="C52:E53"/>
    <mergeCell ref="F52:K52"/>
    <mergeCell ref="L52:O53"/>
    <mergeCell ref="F53:H53"/>
    <mergeCell ref="I53:K53"/>
    <mergeCell ref="L50:O50"/>
    <mergeCell ref="C51:E51"/>
    <mergeCell ref="F51:G51"/>
    <mergeCell ref="H51:I51"/>
    <mergeCell ref="J51:K51"/>
    <mergeCell ref="L51:O51"/>
    <mergeCell ref="A49:B51"/>
    <mergeCell ref="C49:E49"/>
    <mergeCell ref="F49:G49"/>
    <mergeCell ref="H49:I49"/>
    <mergeCell ref="J49:K49"/>
    <mergeCell ref="L49:O49"/>
    <mergeCell ref="C50:E50"/>
    <mergeCell ref="F50:G50"/>
    <mergeCell ref="H50:I50"/>
    <mergeCell ref="J50:K50"/>
    <mergeCell ref="F56:H56"/>
    <mergeCell ref="I56:K56"/>
    <mergeCell ref="L56:O56"/>
    <mergeCell ref="A57:B58"/>
    <mergeCell ref="C57:E57"/>
    <mergeCell ref="F57:H57"/>
    <mergeCell ref="I57:K57"/>
    <mergeCell ref="L57:O57"/>
    <mergeCell ref="C58:E58"/>
    <mergeCell ref="F58:H58"/>
    <mergeCell ref="A54:B56"/>
    <mergeCell ref="C54:E54"/>
    <mergeCell ref="F54:H54"/>
    <mergeCell ref="I54:K54"/>
    <mergeCell ref="L54:O54"/>
    <mergeCell ref="C55:E55"/>
    <mergeCell ref="F55:H55"/>
    <mergeCell ref="I55:K55"/>
    <mergeCell ref="L55:O55"/>
    <mergeCell ref="C56:E56"/>
    <mergeCell ref="C61:E61"/>
    <mergeCell ref="C62:E62"/>
    <mergeCell ref="L62:O62"/>
    <mergeCell ref="I58:K58"/>
    <mergeCell ref="L58:O58"/>
    <mergeCell ref="A59:B62"/>
    <mergeCell ref="C59:E59"/>
    <mergeCell ref="L59:O59"/>
    <mergeCell ref="C60:E60"/>
    <mergeCell ref="F59:H59"/>
    <mergeCell ref="I59:K59"/>
    <mergeCell ref="F60:H60"/>
    <mergeCell ref="I60:K60"/>
    <mergeCell ref="F61:H61"/>
    <mergeCell ref="I61:K61"/>
    <mergeCell ref="F62:H62"/>
    <mergeCell ref="I62:K62"/>
    <mergeCell ref="L60:O61"/>
    <mergeCell ref="A63:B64"/>
    <mergeCell ref="C63:E63"/>
    <mergeCell ref="F63:H63"/>
    <mergeCell ref="I63:K63"/>
    <mergeCell ref="L63:O63"/>
    <mergeCell ref="C64:E64"/>
    <mergeCell ref="F64:H64"/>
    <mergeCell ref="I64:K64"/>
    <mergeCell ref="L64:O64"/>
    <mergeCell ref="F70:H70"/>
    <mergeCell ref="I70:K70"/>
    <mergeCell ref="L70:O70"/>
    <mergeCell ref="A71:B72"/>
    <mergeCell ref="C71:E71"/>
    <mergeCell ref="F71:H71"/>
    <mergeCell ref="I71:K71"/>
    <mergeCell ref="L71:O71"/>
    <mergeCell ref="C72:E72"/>
    <mergeCell ref="F72:H72"/>
    <mergeCell ref="A68:B70"/>
    <mergeCell ref="C68:E68"/>
    <mergeCell ref="F68:H68"/>
    <mergeCell ref="I68:K68"/>
    <mergeCell ref="L68:O68"/>
    <mergeCell ref="C69:E69"/>
    <mergeCell ref="F69:H69"/>
    <mergeCell ref="I69:K69"/>
    <mergeCell ref="L69:O69"/>
    <mergeCell ref="C70:E70"/>
    <mergeCell ref="I72:K72"/>
    <mergeCell ref="L72:O72"/>
    <mergeCell ref="L74:O74"/>
    <mergeCell ref="A75:B77"/>
    <mergeCell ref="C75:E75"/>
    <mergeCell ref="F75:H75"/>
    <mergeCell ref="I75:K75"/>
    <mergeCell ref="C76:E76"/>
    <mergeCell ref="F76:H76"/>
    <mergeCell ref="I76:K76"/>
    <mergeCell ref="F79:H79"/>
    <mergeCell ref="I79:K79"/>
    <mergeCell ref="L75:O77"/>
    <mergeCell ref="L79:O80"/>
    <mergeCell ref="A73:B74"/>
    <mergeCell ref="C73:E73"/>
    <mergeCell ref="F73:H73"/>
    <mergeCell ref="I73:K73"/>
    <mergeCell ref="L73:O73"/>
    <mergeCell ref="C74:E74"/>
    <mergeCell ref="F74:H74"/>
    <mergeCell ref="I74:K74"/>
    <mergeCell ref="L78:O78"/>
    <mergeCell ref="C80:E80"/>
    <mergeCell ref="F80:H80"/>
    <mergeCell ref="I80:K80"/>
    <mergeCell ref="C77:E77"/>
    <mergeCell ref="F77:H77"/>
    <mergeCell ref="I77:K77"/>
    <mergeCell ref="A78:B80"/>
    <mergeCell ref="C78:E78"/>
    <mergeCell ref="F78:H78"/>
    <mergeCell ref="I78:K78"/>
    <mergeCell ref="C79:E79"/>
    <mergeCell ref="F85:H85"/>
    <mergeCell ref="A81:B83"/>
    <mergeCell ref="C81:E81"/>
    <mergeCell ref="F81:H81"/>
    <mergeCell ref="I81:K81"/>
    <mergeCell ref="L81:O81"/>
    <mergeCell ref="C82:E82"/>
    <mergeCell ref="F82:H82"/>
    <mergeCell ref="I82:K82"/>
    <mergeCell ref="L82:O82"/>
    <mergeCell ref="C83:E83"/>
    <mergeCell ref="A117:O117"/>
    <mergeCell ref="B124:E126"/>
    <mergeCell ref="G124:J126"/>
    <mergeCell ref="L124:O126"/>
    <mergeCell ref="A89:O89"/>
    <mergeCell ref="A90:E90"/>
    <mergeCell ref="B149:D149"/>
    <mergeCell ref="G149:I149"/>
    <mergeCell ref="L149:N149"/>
    <mergeCell ref="B147:E147"/>
    <mergeCell ref="G147:J147"/>
    <mergeCell ref="L147:O147"/>
    <mergeCell ref="B148:D148"/>
    <mergeCell ref="G148:I148"/>
    <mergeCell ref="L148:N148"/>
    <mergeCell ref="F90:J90"/>
    <mergeCell ref="K90:O90"/>
    <mergeCell ref="A91:O91"/>
    <mergeCell ref="A92:E92"/>
    <mergeCell ref="F92:J92"/>
    <mergeCell ref="K92:O92"/>
    <mergeCell ref="A65:O65"/>
    <mergeCell ref="A66:B67"/>
    <mergeCell ref="C66:E67"/>
    <mergeCell ref="F66:K66"/>
    <mergeCell ref="L66:O67"/>
    <mergeCell ref="F67:H67"/>
    <mergeCell ref="I67:K67"/>
    <mergeCell ref="A95:O97"/>
    <mergeCell ref="A102:O103"/>
    <mergeCell ref="L85:O85"/>
    <mergeCell ref="C86:E86"/>
    <mergeCell ref="F86:H86"/>
    <mergeCell ref="L86:O86"/>
    <mergeCell ref="A87:O87"/>
    <mergeCell ref="I85:K86"/>
    <mergeCell ref="F83:H83"/>
    <mergeCell ref="I83:K83"/>
    <mergeCell ref="L83:O83"/>
    <mergeCell ref="A84:B86"/>
    <mergeCell ref="C84:E84"/>
    <mergeCell ref="F84:H84"/>
    <mergeCell ref="I84:K84"/>
    <mergeCell ref="L84:O84"/>
    <mergeCell ref="C85:E85"/>
    <mergeCell ref="B160:O160"/>
    <mergeCell ref="Q161:U169"/>
    <mergeCell ref="A152:O152"/>
    <mergeCell ref="A155:O155"/>
    <mergeCell ref="B158:O158"/>
    <mergeCell ref="L143:O143"/>
    <mergeCell ref="B144:D144"/>
    <mergeCell ref="G144:I144"/>
    <mergeCell ref="L144:N144"/>
    <mergeCell ref="B145:D145"/>
    <mergeCell ref="G145:I145"/>
    <mergeCell ref="L145:N145"/>
    <mergeCell ref="B146:D146"/>
    <mergeCell ref="G146:I146"/>
    <mergeCell ref="L146:N146"/>
    <mergeCell ref="B143:E143"/>
    <mergeCell ref="G143:J143"/>
  </mergeCells>
  <pageMargins left="0.2" right="0.15" top="0.15" bottom="0.15" header="0" footer="0"/>
  <pageSetup orientation="landscape" r:id="rId1"/>
  <headerFooter>
    <oddFooter xml:space="preserve">&amp;R&amp;"Arial Narrow,Bold"&amp;12&amp;K08+022
&amp;P of &amp;N
</oddFooter>
    <firstFooter>&amp;R
&amp;"Arial Narrow,Bold"&amp;12&amp;K08+035&amp;P of &amp;N-2</firstFooter>
  </headerFooter>
  <rowBreaks count="5" manualBreakCount="5">
    <brk id="17" max="16383" man="1"/>
    <brk id="65" max="14" man="1"/>
    <brk id="87" max="16383" man="1"/>
    <brk id="117" max="16383" man="1"/>
    <brk id="155"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O43"/>
  <sheetViews>
    <sheetView zoomScaleNormal="100" workbookViewId="0">
      <selection activeCell="A87" sqref="A87:O87"/>
    </sheetView>
  </sheetViews>
  <sheetFormatPr defaultColWidth="9.140625" defaultRowHeight="16.5" x14ac:dyDescent="0.3"/>
  <cols>
    <col min="1" max="15" width="9" style="96" customWidth="1"/>
    <col min="16" max="16384" width="9.140625" style="96"/>
  </cols>
  <sheetData>
    <row r="1" spans="1:15" ht="14.1" customHeight="1" x14ac:dyDescent="0.3">
      <c r="A1"/>
      <c r="B1"/>
      <c r="C1"/>
      <c r="D1"/>
      <c r="E1"/>
      <c r="F1"/>
      <c r="G1"/>
      <c r="H1"/>
      <c r="I1"/>
      <c r="J1"/>
      <c r="K1"/>
      <c r="L1"/>
      <c r="M1"/>
      <c r="N1"/>
      <c r="O1"/>
    </row>
    <row r="2" spans="1:15" ht="14.1" customHeight="1" x14ac:dyDescent="0.3">
      <c r="A2"/>
      <c r="B2"/>
      <c r="C2"/>
      <c r="D2"/>
      <c r="E2"/>
      <c r="F2"/>
      <c r="G2"/>
      <c r="H2"/>
      <c r="I2"/>
      <c r="J2"/>
      <c r="K2"/>
      <c r="L2"/>
      <c r="M2"/>
      <c r="N2"/>
      <c r="O2"/>
    </row>
    <row r="3" spans="1:15" ht="14.1" customHeight="1" x14ac:dyDescent="0.3">
      <c r="A3" s="102" t="s">
        <v>399</v>
      </c>
      <c r="B3" s="100"/>
      <c r="C3" s="100"/>
      <c r="D3" s="100"/>
      <c r="E3" s="100"/>
      <c r="F3" s="100"/>
      <c r="G3" s="100"/>
      <c r="H3" s="102"/>
      <c r="I3" s="102"/>
      <c r="J3" s="102"/>
      <c r="K3" s="102"/>
      <c r="L3" s="102"/>
      <c r="M3" s="102"/>
      <c r="N3" s="102"/>
      <c r="O3" s="102"/>
    </row>
    <row r="4" spans="1:15" ht="14.1" customHeight="1" x14ac:dyDescent="0.3">
      <c r="A4"/>
      <c r="B4"/>
      <c r="C4"/>
      <c r="D4"/>
      <c r="E4"/>
      <c r="F4"/>
      <c r="G4"/>
      <c r="H4" s="101"/>
      <c r="I4" s="101"/>
      <c r="J4" s="101"/>
      <c r="K4" s="101"/>
      <c r="L4" s="101"/>
      <c r="M4" s="101"/>
      <c r="N4" s="101"/>
      <c r="O4" s="101"/>
    </row>
    <row r="5" spans="1:15" ht="14.1" customHeight="1" x14ac:dyDescent="0.3">
      <c r="A5"/>
      <c r="B5"/>
      <c r="C5"/>
      <c r="D5"/>
      <c r="E5"/>
      <c r="F5"/>
      <c r="G5"/>
      <c r="H5"/>
      <c r="I5"/>
      <c r="J5"/>
      <c r="K5"/>
      <c r="L5"/>
      <c r="M5"/>
      <c r="N5"/>
      <c r="O5"/>
    </row>
    <row r="6" spans="1:15" ht="15" customHeight="1" x14ac:dyDescent="0.3">
      <c r="A6" s="97" t="s">
        <v>400</v>
      </c>
      <c r="B6"/>
      <c r="C6"/>
      <c r="D6"/>
      <c r="E6"/>
      <c r="F6"/>
      <c r="G6"/>
      <c r="H6"/>
      <c r="I6"/>
      <c r="J6"/>
      <c r="K6"/>
      <c r="L6"/>
      <c r="M6"/>
      <c r="N6"/>
      <c r="O6"/>
    </row>
    <row r="7" spans="1:15" ht="15" customHeight="1" x14ac:dyDescent="0.3">
      <c r="A7" s="103" t="s">
        <v>401</v>
      </c>
      <c r="B7"/>
      <c r="C7"/>
      <c r="D7"/>
      <c r="E7"/>
      <c r="F7"/>
      <c r="G7"/>
      <c r="H7"/>
      <c r="I7"/>
      <c r="J7"/>
      <c r="K7"/>
      <c r="L7"/>
      <c r="M7"/>
      <c r="N7"/>
      <c r="O7"/>
    </row>
    <row r="8" spans="1:15" s="109" customFormat="1" ht="10.5" customHeight="1" x14ac:dyDescent="0.25"/>
    <row r="9" spans="1:15" s="100" customFormat="1" ht="13.5" customHeight="1" x14ac:dyDescent="0.2">
      <c r="A9" s="100" t="s">
        <v>404</v>
      </c>
    </row>
    <row r="10" spans="1:15" s="100" customFormat="1" ht="13.5" customHeight="1" x14ac:dyDescent="0.2">
      <c r="A10" s="97" t="s">
        <v>381</v>
      </c>
    </row>
    <row r="11" spans="1:15" s="100" customFormat="1" ht="13.5" customHeight="1" x14ac:dyDescent="0.2">
      <c r="A11" s="97" t="s">
        <v>380</v>
      </c>
    </row>
    <row r="12" spans="1:15" s="109" customFormat="1" ht="5.45" customHeight="1" x14ac:dyDescent="0.25"/>
    <row r="13" spans="1:15" ht="14.1" customHeight="1" x14ac:dyDescent="0.3"/>
    <row r="14" spans="1:15" ht="14.1" customHeight="1" x14ac:dyDescent="0.3"/>
    <row r="15" spans="1:15" ht="14.1" customHeight="1" x14ac:dyDescent="0.3"/>
    <row r="16" spans="1:15" ht="14.1" customHeight="1" x14ac:dyDescent="0.3"/>
    <row r="17" spans="1:1" ht="14.1" customHeight="1" x14ac:dyDescent="0.3"/>
    <row r="18" spans="1:1" ht="11.45" customHeight="1" x14ac:dyDescent="0.3"/>
    <row r="19" spans="1:1" ht="9" customHeight="1" x14ac:dyDescent="0.3"/>
    <row r="20" spans="1:1" ht="18" customHeight="1" x14ac:dyDescent="0.3">
      <c r="A20" s="99" t="s">
        <v>379</v>
      </c>
    </row>
    <row r="21" spans="1:1" ht="13.5" customHeight="1" x14ac:dyDescent="0.3">
      <c r="A21" s="99" t="s">
        <v>378</v>
      </c>
    </row>
    <row r="22" spans="1:1" ht="13.5" customHeight="1" x14ac:dyDescent="0.3">
      <c r="A22" s="99" t="s">
        <v>377</v>
      </c>
    </row>
    <row r="23" spans="1:1" ht="13.5" customHeight="1" x14ac:dyDescent="0.3">
      <c r="A23" s="99" t="s">
        <v>376</v>
      </c>
    </row>
    <row r="24" spans="1:1" s="23" customFormat="1" ht="8.4499999999999993" customHeight="1" x14ac:dyDescent="0.25"/>
    <row r="25" spans="1:1" ht="14.1" customHeight="1" x14ac:dyDescent="0.3">
      <c r="A25" s="98" t="s">
        <v>375</v>
      </c>
    </row>
    <row r="26" spans="1:1" ht="15" customHeight="1" x14ac:dyDescent="0.3">
      <c r="A26" s="97" t="s">
        <v>386</v>
      </c>
    </row>
    <row r="27" spans="1:1" ht="15" customHeight="1" x14ac:dyDescent="0.3">
      <c r="A27" s="97" t="s">
        <v>374</v>
      </c>
    </row>
    <row r="28" spans="1:1" ht="15" customHeight="1" x14ac:dyDescent="0.3">
      <c r="A28" s="107" t="s">
        <v>387</v>
      </c>
    </row>
    <row r="29" spans="1:1" ht="15" customHeight="1" x14ac:dyDescent="0.3">
      <c r="A29" s="97" t="s">
        <v>388</v>
      </c>
    </row>
    <row r="30" spans="1:1" ht="15" customHeight="1" x14ac:dyDescent="0.3">
      <c r="A30" s="97" t="s">
        <v>382</v>
      </c>
    </row>
    <row r="31" spans="1:1" ht="15" customHeight="1" x14ac:dyDescent="0.3">
      <c r="A31" s="97" t="s">
        <v>383</v>
      </c>
    </row>
    <row r="32" spans="1:1" ht="15" customHeight="1" x14ac:dyDescent="0.3">
      <c r="A32" s="107" t="s">
        <v>389</v>
      </c>
    </row>
    <row r="33" spans="1:15" ht="15" customHeight="1" x14ac:dyDescent="0.3">
      <c r="A33" s="97" t="s">
        <v>393</v>
      </c>
    </row>
    <row r="34" spans="1:15" ht="9" customHeight="1" x14ac:dyDescent="0.3">
      <c r="O34" s="104" t="s">
        <v>390</v>
      </c>
    </row>
    <row r="35" spans="1:15" ht="15" customHeight="1" x14ac:dyDescent="0.3">
      <c r="A35" s="97" t="s">
        <v>373</v>
      </c>
    </row>
    <row r="36" spans="1:15" ht="15" customHeight="1" x14ac:dyDescent="0.3">
      <c r="A36" s="97" t="s">
        <v>384</v>
      </c>
    </row>
    <row r="37" spans="1:15" ht="15" customHeight="1" x14ac:dyDescent="0.3">
      <c r="A37" s="106" t="s">
        <v>391</v>
      </c>
    </row>
    <row r="38" spans="1:15" ht="15" customHeight="1" x14ac:dyDescent="0.3">
      <c r="A38" s="97" t="s">
        <v>372</v>
      </c>
    </row>
    <row r="39" spans="1:15" ht="15" customHeight="1" x14ac:dyDescent="0.3">
      <c r="A39" s="97" t="s">
        <v>385</v>
      </c>
    </row>
    <row r="40" spans="1:15" ht="15" customHeight="1" x14ac:dyDescent="0.3">
      <c r="A40" s="105" t="s">
        <v>392</v>
      </c>
    </row>
    <row r="41" spans="1:15" ht="15" customHeight="1" x14ac:dyDescent="0.3">
      <c r="A41" s="97" t="s">
        <v>371</v>
      </c>
    </row>
    <row r="42" spans="1:15" s="109" customFormat="1" ht="9.6" customHeight="1" x14ac:dyDescent="0.25">
      <c r="A42" s="110"/>
    </row>
    <row r="43" spans="1:15" x14ac:dyDescent="0.3">
      <c r="A43" s="96" t="s">
        <v>402</v>
      </c>
      <c r="N43" s="108" t="s">
        <v>403</v>
      </c>
    </row>
  </sheetData>
  <pageMargins left="0.21" right="0.21" top="0.2" bottom="0.2" header="0.05" footer="0.05"/>
  <pageSetup orientation="landscape" r:id="rId1"/>
  <drawing r:id="rId2"/>
</worksheet>
</file>

<file path=docMetadata/LabelInfo.xml><?xml version="1.0" encoding="utf-8"?>
<clbl:labelList xmlns:clbl="http://schemas.microsoft.com/office/2020/mipLabelMetadata">
  <clbl:label id="{6a5dd3eb-aa8e-4fe4-a6d1-64f935d4be4c}" enabled="1" method="Privileged" siteId="{34c95ba7-5ec6-4527-bc5e-b33b5810499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676</vt:i4>
      </vt:variant>
    </vt:vector>
  </HeadingPairs>
  <TitlesOfParts>
    <vt:vector size="679" baseType="lpstr">
      <vt:lpstr>Raw Data</vt:lpstr>
      <vt:lpstr>SBC-1</vt:lpstr>
      <vt:lpstr>C_572</vt:lpstr>
      <vt:lpstr>ASO</vt:lpstr>
      <vt:lpstr>BatchControl</vt:lpstr>
      <vt:lpstr>CECoins</vt:lpstr>
      <vt:lpstr>CECoins__SG</vt:lpstr>
      <vt:lpstr>CECoins__SGRange</vt:lpstr>
      <vt:lpstr>CEDiaCoins</vt:lpstr>
      <vt:lpstr>CEDiaCoins__SG</vt:lpstr>
      <vt:lpstr>CEDiaCoins__SGRange</vt:lpstr>
      <vt:lpstr>CEDiaCopay</vt:lpstr>
      <vt:lpstr>CEDiaCopay__SG</vt:lpstr>
      <vt:lpstr>CEDiaCopay__SGRange</vt:lpstr>
      <vt:lpstr>CEDiaDed</vt:lpstr>
      <vt:lpstr>CEDiaDed__SG</vt:lpstr>
      <vt:lpstr>CEDiaDed__SGRange</vt:lpstr>
      <vt:lpstr>CEDiaDedStar</vt:lpstr>
      <vt:lpstr>CEDiaDedStar__SG</vt:lpstr>
      <vt:lpstr>CEDiaDedStar__SGRange</vt:lpstr>
      <vt:lpstr>CEDiaLimitExc</vt:lpstr>
      <vt:lpstr>CEDiaLimitExc__SG</vt:lpstr>
      <vt:lpstr>CEDiaLimitExc__SGRange</vt:lpstr>
      <vt:lpstr>CEFraCoins</vt:lpstr>
      <vt:lpstr>CEFraCoins__SG</vt:lpstr>
      <vt:lpstr>CEFraCoins__SGRange</vt:lpstr>
      <vt:lpstr>CEFraCopay</vt:lpstr>
      <vt:lpstr>CEFraCopay__SG</vt:lpstr>
      <vt:lpstr>CEFraCopay__SGRange</vt:lpstr>
      <vt:lpstr>CEFraDed</vt:lpstr>
      <vt:lpstr>CEFraDed__SG</vt:lpstr>
      <vt:lpstr>CEFraDed__SGRange</vt:lpstr>
      <vt:lpstr>CEFraDedStar</vt:lpstr>
      <vt:lpstr>CEFraDedStar__SG</vt:lpstr>
      <vt:lpstr>CEFraDedStar__SGRange</vt:lpstr>
      <vt:lpstr>CEFraLimitExc</vt:lpstr>
      <vt:lpstr>CEFraLimitExc__SG</vt:lpstr>
      <vt:lpstr>CEFraLimitExc__SGRange</vt:lpstr>
      <vt:lpstr>CEMatCoins</vt:lpstr>
      <vt:lpstr>CEMatCoins__SG</vt:lpstr>
      <vt:lpstr>CEMatCoins__SGRange</vt:lpstr>
      <vt:lpstr>CEMatCopay</vt:lpstr>
      <vt:lpstr>CEMatCopay__SG</vt:lpstr>
      <vt:lpstr>CEMatCopay__SGRange</vt:lpstr>
      <vt:lpstr>CEMatDed</vt:lpstr>
      <vt:lpstr>CEMatDed__SG</vt:lpstr>
      <vt:lpstr>CEMatDed__SGRange</vt:lpstr>
      <vt:lpstr>CEMatDedStar</vt:lpstr>
      <vt:lpstr>CEMatDedStar__SG</vt:lpstr>
      <vt:lpstr>CEMatDedStar__SGRange</vt:lpstr>
      <vt:lpstr>CEMatLimitExc</vt:lpstr>
      <vt:lpstr>CEMatLimitExc__SG</vt:lpstr>
      <vt:lpstr>CEMatLimitExc__SGRange</vt:lpstr>
      <vt:lpstr>CEOADed</vt:lpstr>
      <vt:lpstr>CEOADed__SG</vt:lpstr>
      <vt:lpstr>CEOADed__SGRange</vt:lpstr>
      <vt:lpstr>CEPlanType</vt:lpstr>
      <vt:lpstr>CEPlanType__SG</vt:lpstr>
      <vt:lpstr>CEPlanType__SGRange</vt:lpstr>
      <vt:lpstr>CESpecCopay</vt:lpstr>
      <vt:lpstr>CESpecCopay__SG</vt:lpstr>
      <vt:lpstr>CESpecCopay__SGRange</vt:lpstr>
      <vt:lpstr>City</vt:lpstr>
      <vt:lpstr>Class</vt:lpstr>
      <vt:lpstr>Class__SG</vt:lpstr>
      <vt:lpstr>Class__SGRange</vt:lpstr>
      <vt:lpstr>Combos</vt:lpstr>
      <vt:lpstr>CT_BundledPlan</vt:lpstr>
      <vt:lpstr>CT_BundledPlan__Range</vt:lpstr>
      <vt:lpstr>CT_HIOS</vt:lpstr>
      <vt:lpstr>CT_HIOS__Range</vt:lpstr>
      <vt:lpstr>CT_IHCPNote</vt:lpstr>
      <vt:lpstr>CT_IHCPNote__Range</vt:lpstr>
      <vt:lpstr>CT_Med</vt:lpstr>
      <vt:lpstr>CT_Med__Range</vt:lpstr>
      <vt:lpstr>CT_Nm</vt:lpstr>
      <vt:lpstr>CT_Nm__Range</vt:lpstr>
      <vt:lpstr>CT_No</vt:lpstr>
      <vt:lpstr>CT_No__Range</vt:lpstr>
      <vt:lpstr>CT_Rx</vt:lpstr>
      <vt:lpstr>CT_Rx__Range</vt:lpstr>
      <vt:lpstr>EffDate</vt:lpstr>
      <vt:lpstr>EMail</vt:lpstr>
      <vt:lpstr>EndDate</vt:lpstr>
      <vt:lpstr>FormulaName</vt:lpstr>
      <vt:lpstr>GroupName</vt:lpstr>
      <vt:lpstr>HeaderLabel</vt:lpstr>
      <vt:lpstr>HeaderLabel__SG</vt:lpstr>
      <vt:lpstr>HeaderLabel__SGRange</vt:lpstr>
      <vt:lpstr>MailingLine2</vt:lpstr>
      <vt:lpstr>MailingLine3</vt:lpstr>
      <vt:lpstr>MailTo</vt:lpstr>
      <vt:lpstr>MalingLine1</vt:lpstr>
      <vt:lpstr>MarisEnv</vt:lpstr>
      <vt:lpstr>MedPlanType</vt:lpstr>
      <vt:lpstr>MedPlanType__SG</vt:lpstr>
      <vt:lpstr>MedPlanType__SGRange</vt:lpstr>
      <vt:lpstr>NewOrExisting</vt:lpstr>
      <vt:lpstr>Notification</vt:lpstr>
      <vt:lpstr>OADed</vt:lpstr>
      <vt:lpstr>OADed__SG</vt:lpstr>
      <vt:lpstr>OADed__SGRange</vt:lpstr>
      <vt:lpstr>'SBC-1'!OT_Adjust_Page1</vt:lpstr>
      <vt:lpstr>'SBC-1'!OT_Adjust_Tier2</vt:lpstr>
      <vt:lpstr>'SBC-1'!OT_Adjust_Tier3</vt:lpstr>
      <vt:lpstr>'SBC-1'!OT_Autofit_Bullets</vt:lpstr>
      <vt:lpstr>'SBC-1'!OT_AutoFit_MinRowSize</vt:lpstr>
      <vt:lpstr>'SBC-1'!OT_AutoFit_MinRowSize_Pg1</vt:lpstr>
      <vt:lpstr>'SBC-1'!OT_AutoFit_Page1</vt:lpstr>
      <vt:lpstr>'SBC-1'!OT_AutoFit_Tier2</vt:lpstr>
      <vt:lpstr>'SBC-1'!OT_AutoFit_Tier3</vt:lpstr>
      <vt:lpstr>'SBC-1'!OT_CBCFootNote</vt:lpstr>
      <vt:lpstr>'SBC-1'!OT_Coverage_Examples</vt:lpstr>
      <vt:lpstr>'SBC-1'!OT_Coverage_Examples_ErrChk</vt:lpstr>
      <vt:lpstr>'SBC-1'!OT_CovgEx_Specialist</vt:lpstr>
      <vt:lpstr>'SBC-1'!OT_Deductible_Applies_YN</vt:lpstr>
      <vt:lpstr>'SBC-1'!OT_ExclusionsList1</vt:lpstr>
      <vt:lpstr>'SBC-1'!OT_ExclusionsList2</vt:lpstr>
      <vt:lpstr>'SBC-1'!OT_ExclusionsList3</vt:lpstr>
      <vt:lpstr>'SBC-1'!OT_Grievance_Rights</vt:lpstr>
      <vt:lpstr>'SBC-1'!OT_IHCPNote_Applies_YN</vt:lpstr>
      <vt:lpstr>'SBC-1'!OT_InclusionsList1</vt:lpstr>
      <vt:lpstr>'SBC-1'!OT_InclusionsList2</vt:lpstr>
      <vt:lpstr>'SBC-1'!OT_InclusionsList3</vt:lpstr>
      <vt:lpstr>'SBC-1'!OT_MinValStd_Applies_YN</vt:lpstr>
      <vt:lpstr>'SBC-1'!OT_Offset</vt:lpstr>
      <vt:lpstr>'SBC-1'!OT_OtherDeduct_Applies_YN</vt:lpstr>
      <vt:lpstr>OT_Preauth_Footer_Pg2</vt:lpstr>
      <vt:lpstr>OT_Preauth_Footer_Pg3</vt:lpstr>
      <vt:lpstr>'SBC-1'!OT_Rights_To_Continue</vt:lpstr>
      <vt:lpstr>'SBC-1'!OT_SBC_Hdr_Line1</vt:lpstr>
      <vt:lpstr>'SBC-1'!OT_SBC_Hdr_Line2</vt:lpstr>
      <vt:lpstr>'SBC-1'!OT_SBC_Hdr_Line6</vt:lpstr>
      <vt:lpstr>'SBC-1'!OT_SBCTrackerId</vt:lpstr>
      <vt:lpstr>'SBC-1'!OT_Services_Page</vt:lpstr>
      <vt:lpstr>'SBC-1'!OT_Start_Page3_Tier2</vt:lpstr>
      <vt:lpstr>'SBC-1'!OT_Start_Page3_Tier3</vt:lpstr>
      <vt:lpstr>'SBC-1'!OT_Tier2_Dental_Checkup</vt:lpstr>
      <vt:lpstr>'SBC-1'!OT_Tier2_Ntwk_Hdrs</vt:lpstr>
      <vt:lpstr>'SBC-1'!OT_Tier2_Page</vt:lpstr>
      <vt:lpstr>'SBC-1'!OT_Tier2_Page_YN</vt:lpstr>
      <vt:lpstr>'SBC-1'!OT_Tier2_Page2_Hdr</vt:lpstr>
      <vt:lpstr>OT_Tier2_Page3_Hdr</vt:lpstr>
      <vt:lpstr>'SBC-1'!OT_Tier3_Dental_Checkup</vt:lpstr>
      <vt:lpstr>'SBC-1'!OT_Tier3_Ntwk_Hdrs</vt:lpstr>
      <vt:lpstr>'SBC-1'!OT_Tier3_Page</vt:lpstr>
      <vt:lpstr>'SBC-1'!OT_Tier3_Page_YN</vt:lpstr>
      <vt:lpstr>'SBC-1'!OT_Tier3_Page2_Hdr</vt:lpstr>
      <vt:lpstr>ParentGroup</vt:lpstr>
      <vt:lpstr>Pg1_5_Hdr</vt:lpstr>
      <vt:lpstr>C_572!Print_Area</vt:lpstr>
      <vt:lpstr>'SBC-1'!Print_Area</vt:lpstr>
      <vt:lpstr>QuoteDate</vt:lpstr>
      <vt:lpstr>QuoteID</vt:lpstr>
      <vt:lpstr>S360Env</vt:lpstr>
      <vt:lpstr>SalesCoor</vt:lpstr>
      <vt:lpstr>SBCBundleID</vt:lpstr>
      <vt:lpstr>SBCBundleID__SG</vt:lpstr>
      <vt:lpstr>SBCBundleID__SGRange</vt:lpstr>
      <vt:lpstr>SBCCatalog</vt:lpstr>
      <vt:lpstr>SBCComboName</vt:lpstr>
      <vt:lpstr>SBCComboName__SG</vt:lpstr>
      <vt:lpstr>SBCComboName__SGRange</vt:lpstr>
      <vt:lpstr>SBCComboNameHdr</vt:lpstr>
      <vt:lpstr>SBCComboNameHdr__SG</vt:lpstr>
      <vt:lpstr>SBCComboNameHdr__SGRange</vt:lpstr>
      <vt:lpstr>SBCContType</vt:lpstr>
      <vt:lpstr>SBCCount</vt:lpstr>
      <vt:lpstr>SBCCovB4DedAns</vt:lpstr>
      <vt:lpstr>SBCCovB4DedAns__SG</vt:lpstr>
      <vt:lpstr>SBCCovB4DedAns__SGRange</vt:lpstr>
      <vt:lpstr>SBCCovB4DedQue</vt:lpstr>
      <vt:lpstr>SBCCovB4DedQue__SG</vt:lpstr>
      <vt:lpstr>SBCCovB4DedQue__SGRange</vt:lpstr>
      <vt:lpstr>SBCCovB4DedWTM</vt:lpstr>
      <vt:lpstr>SBCCovB4DedWTM__SG</vt:lpstr>
      <vt:lpstr>SBCCovB4DedWTM__SGRange</vt:lpstr>
      <vt:lpstr>SBCDentalLE</vt:lpstr>
      <vt:lpstr>SBCDentalLE__SG</vt:lpstr>
      <vt:lpstr>SBCDentalLE__SGRange</vt:lpstr>
      <vt:lpstr>SBCDentalT1</vt:lpstr>
      <vt:lpstr>SBCDentalT1__SG</vt:lpstr>
      <vt:lpstr>SBCDentalT1__SGRange</vt:lpstr>
      <vt:lpstr>SBCDentalT2</vt:lpstr>
      <vt:lpstr>SBCDentalT2__SG</vt:lpstr>
      <vt:lpstr>SBCDentalT2__SGRange</vt:lpstr>
      <vt:lpstr>SBCDentalT3</vt:lpstr>
      <vt:lpstr>SBCDentalT3__SG</vt:lpstr>
      <vt:lpstr>SBCDentalT3__SGRange</vt:lpstr>
      <vt:lpstr>SBCDiaCECoi</vt:lpstr>
      <vt:lpstr>SBCDiaCECoi__SG</vt:lpstr>
      <vt:lpstr>SBCDiaCECoi__SGRange</vt:lpstr>
      <vt:lpstr>SBCDiaCECop</vt:lpstr>
      <vt:lpstr>SBCDiaCECop__SG</vt:lpstr>
      <vt:lpstr>SBCDiaCECop__SGRange</vt:lpstr>
      <vt:lpstr>SBCDiaCEDed</vt:lpstr>
      <vt:lpstr>SBCDiaCEDed__SG</vt:lpstr>
      <vt:lpstr>SBCDiaCEDed__SGRange</vt:lpstr>
      <vt:lpstr>SBCDiaCEExc</vt:lpstr>
      <vt:lpstr>SBCDiaCEExc__SG</vt:lpstr>
      <vt:lpstr>SBCDiaCEExc__SGRange</vt:lpstr>
      <vt:lpstr>SBCDiagnosticLE</vt:lpstr>
      <vt:lpstr>SBCDiagnosticLE__SG</vt:lpstr>
      <vt:lpstr>SBCDiagnosticLE__SGRange</vt:lpstr>
      <vt:lpstr>SBCDiagnosticT1</vt:lpstr>
      <vt:lpstr>SBCDiagnosticT1__SG</vt:lpstr>
      <vt:lpstr>SBCDiagnosticT1__SGRange</vt:lpstr>
      <vt:lpstr>SBCDiagnosticT2</vt:lpstr>
      <vt:lpstr>SBCDiagnosticT2__SG</vt:lpstr>
      <vt:lpstr>SBCDiagnosticT2__SGRange</vt:lpstr>
      <vt:lpstr>SBCDiagnosticT3</vt:lpstr>
      <vt:lpstr>SBCDiagnosticT3__SG</vt:lpstr>
      <vt:lpstr>SBCDiagnosticT3__SGRange</vt:lpstr>
      <vt:lpstr>SBCDMELE</vt:lpstr>
      <vt:lpstr>SBCDMELE__SG</vt:lpstr>
      <vt:lpstr>SBCDMELE__SGRange</vt:lpstr>
      <vt:lpstr>SBCDMET1</vt:lpstr>
      <vt:lpstr>SBCDMET1__SG</vt:lpstr>
      <vt:lpstr>SBCDMET1__SGRange</vt:lpstr>
      <vt:lpstr>SBCDMET2</vt:lpstr>
      <vt:lpstr>SBCDMET2__SG</vt:lpstr>
      <vt:lpstr>SBCDMET2__SGRange</vt:lpstr>
      <vt:lpstr>SBCDMET3</vt:lpstr>
      <vt:lpstr>SBCDMET3__SG</vt:lpstr>
      <vt:lpstr>SBCDMET3__SGRange</vt:lpstr>
      <vt:lpstr>SBCDocName</vt:lpstr>
      <vt:lpstr>SBCDocName__SG</vt:lpstr>
      <vt:lpstr>SBCDocName__SGRange</vt:lpstr>
      <vt:lpstr>SBCDueDate</vt:lpstr>
      <vt:lpstr>SBCEmAmbLE</vt:lpstr>
      <vt:lpstr>SBCEmAmbLE__SG</vt:lpstr>
      <vt:lpstr>SBCEmAmbLE__SGRange</vt:lpstr>
      <vt:lpstr>SBCEmAmbT1</vt:lpstr>
      <vt:lpstr>SBCEmAmbT1__SG</vt:lpstr>
      <vt:lpstr>SBCEmAmbT1__SGRange</vt:lpstr>
      <vt:lpstr>SBCEmAmbT2</vt:lpstr>
      <vt:lpstr>SBCEmAmbT2__SG</vt:lpstr>
      <vt:lpstr>SBCEmAmbT2__SGRange</vt:lpstr>
      <vt:lpstr>SBCEmAmbT3</vt:lpstr>
      <vt:lpstr>SBCEmAmbT3__SG</vt:lpstr>
      <vt:lpstr>SBCEmAmbT3__SGRange</vt:lpstr>
      <vt:lpstr>SBCERSvcLE</vt:lpstr>
      <vt:lpstr>SBCERSvcLE__SG</vt:lpstr>
      <vt:lpstr>SBCERSvcLE__SGRange</vt:lpstr>
      <vt:lpstr>SBCERSvcT1</vt:lpstr>
      <vt:lpstr>SBCERSvcT1__SG</vt:lpstr>
      <vt:lpstr>SBCERSvcT1__SGRange</vt:lpstr>
      <vt:lpstr>SBCERSvcT2</vt:lpstr>
      <vt:lpstr>SBCERSvcT2__SG</vt:lpstr>
      <vt:lpstr>SBCERSvcT2__SGRange</vt:lpstr>
      <vt:lpstr>SBCERSvcT3</vt:lpstr>
      <vt:lpstr>SBCERSvcT3__SG</vt:lpstr>
      <vt:lpstr>SBCERSvcT3__SGRange</vt:lpstr>
      <vt:lpstr>SBCExclusionList</vt:lpstr>
      <vt:lpstr>SBCExclusionList__SG</vt:lpstr>
      <vt:lpstr>SBCExclusionList__SGRange</vt:lpstr>
      <vt:lpstr>SBCEyeExamLE</vt:lpstr>
      <vt:lpstr>SBCEyeExamLE__SG</vt:lpstr>
      <vt:lpstr>SBCEyeExamLE__SGRange</vt:lpstr>
      <vt:lpstr>SBCEyeExamT1</vt:lpstr>
      <vt:lpstr>SBCEyeExamT1__SG</vt:lpstr>
      <vt:lpstr>SBCEyeExamT1__SGRange</vt:lpstr>
      <vt:lpstr>SBCEyeExamT2</vt:lpstr>
      <vt:lpstr>SBCEyeExamT2__SG</vt:lpstr>
      <vt:lpstr>SBCEyeExamT2__SGRange</vt:lpstr>
      <vt:lpstr>SBCEyeExamT3</vt:lpstr>
      <vt:lpstr>SBCEyeExamT3__SG</vt:lpstr>
      <vt:lpstr>SBCEyeExamT3__SGRange</vt:lpstr>
      <vt:lpstr>SBCFacilityFeeLE</vt:lpstr>
      <vt:lpstr>SBCFacilityFeeLE__SG</vt:lpstr>
      <vt:lpstr>SBCFacilityFeeLE__SGRange</vt:lpstr>
      <vt:lpstr>SBCFacilityFeeT1</vt:lpstr>
      <vt:lpstr>SBCFacilityFeeT1__SG</vt:lpstr>
      <vt:lpstr>SBCFacilityFeeT1__SGRange</vt:lpstr>
      <vt:lpstr>SBCFacilityFeeT2</vt:lpstr>
      <vt:lpstr>SBCFacilityFeeT2__SG</vt:lpstr>
      <vt:lpstr>SBCFacilityFeeT2__SGRange</vt:lpstr>
      <vt:lpstr>SBCFacilityFeeT3</vt:lpstr>
      <vt:lpstr>SBCFacilityFeeT3__SG</vt:lpstr>
      <vt:lpstr>SBCFacilityFeeT3__SGRange</vt:lpstr>
      <vt:lpstr>SBCForLangAdd</vt:lpstr>
      <vt:lpstr>SBCForLangAdd__SG</vt:lpstr>
      <vt:lpstr>SBCForLangAdd__SGRange</vt:lpstr>
      <vt:lpstr>SBCGenericLE</vt:lpstr>
      <vt:lpstr>SBCGenericLE__SG</vt:lpstr>
      <vt:lpstr>SBCGenericLE__SGRange</vt:lpstr>
      <vt:lpstr>SBCGenericT1</vt:lpstr>
      <vt:lpstr>SBCGenericT1__SG</vt:lpstr>
      <vt:lpstr>SBCGenericT1__SGRange</vt:lpstr>
      <vt:lpstr>SBCGenericT2</vt:lpstr>
      <vt:lpstr>SBCGenericT2__SG</vt:lpstr>
      <vt:lpstr>SBCGenericT2__SGRange</vt:lpstr>
      <vt:lpstr>SBCGenericT3</vt:lpstr>
      <vt:lpstr>SBCGenericT3__SG</vt:lpstr>
      <vt:lpstr>SBCGenericT3__SGRange</vt:lpstr>
      <vt:lpstr>SBCGlassesLE</vt:lpstr>
      <vt:lpstr>SBCGlassesLE__SG</vt:lpstr>
      <vt:lpstr>SBCGlassesLE__SGRange</vt:lpstr>
      <vt:lpstr>SBCGlassesT1</vt:lpstr>
      <vt:lpstr>SBCGlassesT1__SG</vt:lpstr>
      <vt:lpstr>SBCGlassesT1__SGRange</vt:lpstr>
      <vt:lpstr>SBCGlassesT2</vt:lpstr>
      <vt:lpstr>SBCGlassesT2__SG</vt:lpstr>
      <vt:lpstr>SBCGlassesT2__SGRange</vt:lpstr>
      <vt:lpstr>SBCGlassesT3</vt:lpstr>
      <vt:lpstr>SBCGlassesT3__SG</vt:lpstr>
      <vt:lpstr>SBCGlassesT3__SGRange</vt:lpstr>
      <vt:lpstr>SBCHabilLE</vt:lpstr>
      <vt:lpstr>SBCHabilLE__SG</vt:lpstr>
      <vt:lpstr>SBCHabilLE__SGRange</vt:lpstr>
      <vt:lpstr>SBCHabilT1</vt:lpstr>
      <vt:lpstr>SBCHabilT1__SG</vt:lpstr>
      <vt:lpstr>SBCHabilT1__SGRange</vt:lpstr>
      <vt:lpstr>SBCHabilT2</vt:lpstr>
      <vt:lpstr>SBCHabilT2__SG</vt:lpstr>
      <vt:lpstr>SBCHabilT2__SGRange</vt:lpstr>
      <vt:lpstr>SBCHabilT3</vt:lpstr>
      <vt:lpstr>SBCHabilT3__SG</vt:lpstr>
      <vt:lpstr>SBCHabilT3__SGRange</vt:lpstr>
      <vt:lpstr>SBCHIOSID</vt:lpstr>
      <vt:lpstr>SBCHIOSID__SG</vt:lpstr>
      <vt:lpstr>SBCHIOSID__SGRange</vt:lpstr>
      <vt:lpstr>SBCHomeHealthLE</vt:lpstr>
      <vt:lpstr>SBCHomeHealthLE__SG</vt:lpstr>
      <vt:lpstr>SBCHomeHealthLE__SGRange</vt:lpstr>
      <vt:lpstr>SBCHomeHealthT1</vt:lpstr>
      <vt:lpstr>SBCHomeHealthT1__SG</vt:lpstr>
      <vt:lpstr>SBCHomeHealthT1__SGRange</vt:lpstr>
      <vt:lpstr>SBCHomeHealthT2</vt:lpstr>
      <vt:lpstr>SBCHomeHealthT2__SG</vt:lpstr>
      <vt:lpstr>SBCHomeHealthT2__SGRange</vt:lpstr>
      <vt:lpstr>SBCHomeHealthT3</vt:lpstr>
      <vt:lpstr>SBCHomeHealthT3__SG</vt:lpstr>
      <vt:lpstr>SBCHomeHealthT3__SGRange</vt:lpstr>
      <vt:lpstr>SBCHospiceLE</vt:lpstr>
      <vt:lpstr>SBCHospiceLE__SG</vt:lpstr>
      <vt:lpstr>SBCHospiceLE__SGRange</vt:lpstr>
      <vt:lpstr>SBCHospiceT1</vt:lpstr>
      <vt:lpstr>SBCHospiceT1__SG</vt:lpstr>
      <vt:lpstr>SBCHospiceT1__SGRange</vt:lpstr>
      <vt:lpstr>SBCHospiceT2</vt:lpstr>
      <vt:lpstr>SBCHospiceT2__SG</vt:lpstr>
      <vt:lpstr>SBCHospiceT2__SGRange</vt:lpstr>
      <vt:lpstr>SBCHospiceT3</vt:lpstr>
      <vt:lpstr>SBCHospiceT3__SG</vt:lpstr>
      <vt:lpstr>SBCHospiceT3__SGRange</vt:lpstr>
      <vt:lpstr>SBCImagingLE</vt:lpstr>
      <vt:lpstr>SBCImagingLE__SG</vt:lpstr>
      <vt:lpstr>SBCImagingLE__SGRange</vt:lpstr>
      <vt:lpstr>SBCImagingT1</vt:lpstr>
      <vt:lpstr>SBCImagingT1__SG</vt:lpstr>
      <vt:lpstr>SBCImagingT1__SGRange</vt:lpstr>
      <vt:lpstr>SBCImagingT2</vt:lpstr>
      <vt:lpstr>SBCImagingT2__SG</vt:lpstr>
      <vt:lpstr>SBCImagingT2__SGRange</vt:lpstr>
      <vt:lpstr>SBCImagingT3</vt:lpstr>
      <vt:lpstr>SBCImagingT3__SG</vt:lpstr>
      <vt:lpstr>SBCImagingT3__SGRange</vt:lpstr>
      <vt:lpstr>SBCInclusionList</vt:lpstr>
      <vt:lpstr>SBCInclusionList__SG</vt:lpstr>
      <vt:lpstr>SBCInclusionList__SGRange</vt:lpstr>
      <vt:lpstr>SBCIPCopayLE</vt:lpstr>
      <vt:lpstr>SBCIPCopayLE__SG</vt:lpstr>
      <vt:lpstr>SBCIPCopayLE__SGRange</vt:lpstr>
      <vt:lpstr>SBCIPCopayT1</vt:lpstr>
      <vt:lpstr>SBCIPCopayT1__SG</vt:lpstr>
      <vt:lpstr>SBCIPCopayT1__SGRange</vt:lpstr>
      <vt:lpstr>SBCIPCopayT2</vt:lpstr>
      <vt:lpstr>SBCIPCopayT2__SG</vt:lpstr>
      <vt:lpstr>SBCIPCopayT2__SGRange</vt:lpstr>
      <vt:lpstr>SBCIPCopayT3</vt:lpstr>
      <vt:lpstr>SBCIPCopayT3__SG</vt:lpstr>
      <vt:lpstr>SBCIPCopayT3__SGRange</vt:lpstr>
      <vt:lpstr>SBCIPPhysFeeLE</vt:lpstr>
      <vt:lpstr>SBCIPPhysFeeLE__SG</vt:lpstr>
      <vt:lpstr>SBCIPPhysFeeLE__SGRange</vt:lpstr>
      <vt:lpstr>SBCIPPhysFeeT1</vt:lpstr>
      <vt:lpstr>SBCIPPhysFeeT1__SG</vt:lpstr>
      <vt:lpstr>SBCIPPhysFeeT1__SGRange</vt:lpstr>
      <vt:lpstr>SBCIPPhysFeeT2</vt:lpstr>
      <vt:lpstr>SBCIPPhysFeeT2__SG</vt:lpstr>
      <vt:lpstr>SBCIPPhysFeeT2__SGRange</vt:lpstr>
      <vt:lpstr>SBCIPPhysFeeT3</vt:lpstr>
      <vt:lpstr>SBCIPPhysFeeT3__SG</vt:lpstr>
      <vt:lpstr>SBCIPPhysFeeT3__SGRange</vt:lpstr>
      <vt:lpstr>SBCMatCECoi</vt:lpstr>
      <vt:lpstr>SBCMatCECoi__SG</vt:lpstr>
      <vt:lpstr>SBCMatCECoi__SGRange</vt:lpstr>
      <vt:lpstr>SBCMatCECop</vt:lpstr>
      <vt:lpstr>SBCMatCECop__SG</vt:lpstr>
      <vt:lpstr>SBCMatCECop__SGRange</vt:lpstr>
      <vt:lpstr>SBCMatCEDed</vt:lpstr>
      <vt:lpstr>SBCMatCEDed__SG</vt:lpstr>
      <vt:lpstr>SBCMatCEDed__SGRange</vt:lpstr>
      <vt:lpstr>SBCMatCEExc</vt:lpstr>
      <vt:lpstr>SBCMatCEExc__SG</vt:lpstr>
      <vt:lpstr>SBCMatCEExc__SGRange</vt:lpstr>
      <vt:lpstr>SBCMatDelLE</vt:lpstr>
      <vt:lpstr>SBCMatDelLE__SG</vt:lpstr>
      <vt:lpstr>SBCMatDelLE__SGRange</vt:lpstr>
      <vt:lpstr>SBCMatDelT1</vt:lpstr>
      <vt:lpstr>SBCMatDelT1__SG</vt:lpstr>
      <vt:lpstr>SBCMatDelT1__SGRange</vt:lpstr>
      <vt:lpstr>SBCMatDelT2</vt:lpstr>
      <vt:lpstr>SBCMatDelT2__SG</vt:lpstr>
      <vt:lpstr>SBCMatDelT2__SGRange</vt:lpstr>
      <vt:lpstr>SBCMatDelT3</vt:lpstr>
      <vt:lpstr>SBCMatDelT3__SG</vt:lpstr>
      <vt:lpstr>SBCMatDelT3__SGRange</vt:lpstr>
      <vt:lpstr>SBCMatOVLE</vt:lpstr>
      <vt:lpstr>SBCMatOVLE__SG</vt:lpstr>
      <vt:lpstr>SBCMatOVLE__SGRange</vt:lpstr>
      <vt:lpstr>SBCMatOVT1</vt:lpstr>
      <vt:lpstr>SBCMatOVT1__SG</vt:lpstr>
      <vt:lpstr>SBCMatOVT1__SGRange</vt:lpstr>
      <vt:lpstr>SBCMatOVT2</vt:lpstr>
      <vt:lpstr>SBCMatOVT2__SG</vt:lpstr>
      <vt:lpstr>SBCMatOVT2__SGRange</vt:lpstr>
      <vt:lpstr>SBCMatOVT3</vt:lpstr>
      <vt:lpstr>SBCMatOVT3__SG</vt:lpstr>
      <vt:lpstr>SBCMatOVT3__SGRange</vt:lpstr>
      <vt:lpstr>SBCMatPrePostLE</vt:lpstr>
      <vt:lpstr>SBCMatPrePostLE__SG</vt:lpstr>
      <vt:lpstr>SBCMatPrePostLE__SGRange</vt:lpstr>
      <vt:lpstr>SBCMatPrePostT1</vt:lpstr>
      <vt:lpstr>SBCMatPrePostT1__SG</vt:lpstr>
      <vt:lpstr>SBCMatPrePostT1__SGRange</vt:lpstr>
      <vt:lpstr>SBCMatPrePostT2</vt:lpstr>
      <vt:lpstr>SBCMatPrePostT2__SG</vt:lpstr>
      <vt:lpstr>SBCMatPrePostT2__SGRange</vt:lpstr>
      <vt:lpstr>SBCMatPrePostT3</vt:lpstr>
      <vt:lpstr>SBCMatPrePostT3__SG</vt:lpstr>
      <vt:lpstr>SBCMatPrePostT3__SGRange</vt:lpstr>
      <vt:lpstr>SBCMEC</vt:lpstr>
      <vt:lpstr>SBCMEC__SG</vt:lpstr>
      <vt:lpstr>SBCMEC__SGRange</vt:lpstr>
      <vt:lpstr>SBCMHIPLE</vt:lpstr>
      <vt:lpstr>SBCMHIPLE__SG</vt:lpstr>
      <vt:lpstr>SBCMHIPLE__SGRange</vt:lpstr>
      <vt:lpstr>SBCMHIPT1</vt:lpstr>
      <vt:lpstr>SBCMHIPT1__SG</vt:lpstr>
      <vt:lpstr>SBCMHIPT1__SGRange</vt:lpstr>
      <vt:lpstr>SBCMHIPT2</vt:lpstr>
      <vt:lpstr>SBCMHIPT2__SG</vt:lpstr>
      <vt:lpstr>SBCMHIPT2__SGRange</vt:lpstr>
      <vt:lpstr>SBCMHIPT3</vt:lpstr>
      <vt:lpstr>SBCMHIPT3__SG</vt:lpstr>
      <vt:lpstr>SBCMHIPT3__SGRange</vt:lpstr>
      <vt:lpstr>SBCMHOPLE</vt:lpstr>
      <vt:lpstr>SBCMHOPLE__SG</vt:lpstr>
      <vt:lpstr>SBCMHOPLE__SGRange</vt:lpstr>
      <vt:lpstr>SBCMHOPT1</vt:lpstr>
      <vt:lpstr>SBCMHOPT1__SG</vt:lpstr>
      <vt:lpstr>SBCMHOPT1__SGRange</vt:lpstr>
      <vt:lpstr>SBCMHOPT2</vt:lpstr>
      <vt:lpstr>SBCMHOPT2__SG</vt:lpstr>
      <vt:lpstr>SBCMHOPT2__SGRange</vt:lpstr>
      <vt:lpstr>SBCMHOPT3</vt:lpstr>
      <vt:lpstr>SBCMHOPT3__SG</vt:lpstr>
      <vt:lpstr>SBCMHOPT3__SGRange</vt:lpstr>
      <vt:lpstr>SBCMV</vt:lpstr>
      <vt:lpstr>SBCMV__SG</vt:lpstr>
      <vt:lpstr>SBCMV__SGRange</vt:lpstr>
      <vt:lpstr>SBCNetworkAns</vt:lpstr>
      <vt:lpstr>SBCNetworkAns__SG</vt:lpstr>
      <vt:lpstr>SBCNetworkAns__SGRange</vt:lpstr>
      <vt:lpstr>SBCNetworkQue</vt:lpstr>
      <vt:lpstr>SBCNetworkQue__SG</vt:lpstr>
      <vt:lpstr>SBCNetworkQue__SGRange</vt:lpstr>
      <vt:lpstr>SBCNetworkWTM</vt:lpstr>
      <vt:lpstr>SBCNetworkWTM__SG</vt:lpstr>
      <vt:lpstr>SBCNetworkWTM__SGRange</vt:lpstr>
      <vt:lpstr>SBCNonPreferredLE</vt:lpstr>
      <vt:lpstr>SBCNonPreferredLE__SG</vt:lpstr>
      <vt:lpstr>SBCNonPreferredLE__SGRange</vt:lpstr>
      <vt:lpstr>SBCNonPreferredT1</vt:lpstr>
      <vt:lpstr>SBCNonPreferredT1__SG</vt:lpstr>
      <vt:lpstr>SBCNonPreferredT1__SGRange</vt:lpstr>
      <vt:lpstr>SBCNonPreferredT2</vt:lpstr>
      <vt:lpstr>SBCNonPreferredT2__SG</vt:lpstr>
      <vt:lpstr>SBCNonPreferredT2__SGRange</vt:lpstr>
      <vt:lpstr>SBCNonPreferredT3</vt:lpstr>
      <vt:lpstr>SBCNonPreferredT3__SG</vt:lpstr>
      <vt:lpstr>SBCNonPreferredT3__SGRange</vt:lpstr>
      <vt:lpstr>SBCOADedAns</vt:lpstr>
      <vt:lpstr>SBCOADedAns__SG</vt:lpstr>
      <vt:lpstr>SBCOADedAns__SGRange</vt:lpstr>
      <vt:lpstr>SBCOADedQue</vt:lpstr>
      <vt:lpstr>SBCOADedQue__SG</vt:lpstr>
      <vt:lpstr>SBCOADedQue__SGRange</vt:lpstr>
      <vt:lpstr>SBCOADedWTM</vt:lpstr>
      <vt:lpstr>SBCOADedWTM__SG</vt:lpstr>
      <vt:lpstr>SBCOADedWTM__SGRange</vt:lpstr>
      <vt:lpstr>SBCOOPAns</vt:lpstr>
      <vt:lpstr>SBCOOPAns__SG</vt:lpstr>
      <vt:lpstr>SBCOOPAns__SGRange</vt:lpstr>
      <vt:lpstr>SBCOOPExAns</vt:lpstr>
      <vt:lpstr>SBCOOPExAns__SG</vt:lpstr>
      <vt:lpstr>SBCOOPExAns__SGRange</vt:lpstr>
      <vt:lpstr>SBCOOPExQue</vt:lpstr>
      <vt:lpstr>SBCOOPExQue__SG</vt:lpstr>
      <vt:lpstr>SBCOOPExQue__SGRange</vt:lpstr>
      <vt:lpstr>SBCOOPExWTM</vt:lpstr>
      <vt:lpstr>SBCOOPExWTM__SG</vt:lpstr>
      <vt:lpstr>SBCOOPExWTM__SGRange</vt:lpstr>
      <vt:lpstr>SBCOOPQue</vt:lpstr>
      <vt:lpstr>SBCOOPQue__SG</vt:lpstr>
      <vt:lpstr>SBCOOPQue__SGRange</vt:lpstr>
      <vt:lpstr>SBCOOPWTM</vt:lpstr>
      <vt:lpstr>SBCOOPWTM__SG</vt:lpstr>
      <vt:lpstr>SBCOOPWTM__SGRange</vt:lpstr>
      <vt:lpstr>SBCPCPLE</vt:lpstr>
      <vt:lpstr>SBCPCPLE__SG</vt:lpstr>
      <vt:lpstr>SBCPCPLE__SGRange</vt:lpstr>
      <vt:lpstr>SBCPCPT1</vt:lpstr>
      <vt:lpstr>SBCPCPT1__SG</vt:lpstr>
      <vt:lpstr>SBCPCPT1__SGRange</vt:lpstr>
      <vt:lpstr>SBCPCPT2</vt:lpstr>
      <vt:lpstr>SBCPCPT2__SG</vt:lpstr>
      <vt:lpstr>SBCPCPT2__SGRange</vt:lpstr>
      <vt:lpstr>SBCPCPT3</vt:lpstr>
      <vt:lpstr>SBCPCPT3__SG</vt:lpstr>
      <vt:lpstr>SBCPCPT3__SGRange</vt:lpstr>
      <vt:lpstr>SBCPhoneCust</vt:lpstr>
      <vt:lpstr>SBCPhoneStd</vt:lpstr>
      <vt:lpstr>SBCPhysicianFeeLE</vt:lpstr>
      <vt:lpstr>SBCPhysicianFeeLE__SG</vt:lpstr>
      <vt:lpstr>SBCPhysicianFeeLE__SGRange</vt:lpstr>
      <vt:lpstr>SBCPhysicianFeeT1</vt:lpstr>
      <vt:lpstr>SBCPhysicianFeeT1__SG</vt:lpstr>
      <vt:lpstr>SBCPhysicianFeeT1__SGRange</vt:lpstr>
      <vt:lpstr>SBCPhysicianFeeT2</vt:lpstr>
      <vt:lpstr>SBCPhysicianFeeT2__SG</vt:lpstr>
      <vt:lpstr>SBCPhysicianFeeT2__SGRange</vt:lpstr>
      <vt:lpstr>SBCPhysicianFeeT3</vt:lpstr>
      <vt:lpstr>SBCPhysicianFeeT3__SG</vt:lpstr>
      <vt:lpstr>SBCPhysicianFeeT3__SGRange</vt:lpstr>
      <vt:lpstr>SBCPlanType</vt:lpstr>
      <vt:lpstr>SBCPlanType__SG</vt:lpstr>
      <vt:lpstr>SBCPlanType__SGRange</vt:lpstr>
      <vt:lpstr>SBCPreferredLE</vt:lpstr>
      <vt:lpstr>SBCPreferredLE__SG</vt:lpstr>
      <vt:lpstr>SBCPreferredLE__SGRange</vt:lpstr>
      <vt:lpstr>SBCPreferredT1</vt:lpstr>
      <vt:lpstr>SBCPreferredT1__SG</vt:lpstr>
      <vt:lpstr>SBCPreferredT1__SGRange</vt:lpstr>
      <vt:lpstr>SBCPreferredT2</vt:lpstr>
      <vt:lpstr>SBCPreferredT2__SG</vt:lpstr>
      <vt:lpstr>SBCPreferredT2__SGRange</vt:lpstr>
      <vt:lpstr>SBCPreferredT3</vt:lpstr>
      <vt:lpstr>SBCPreferredT3__SG</vt:lpstr>
      <vt:lpstr>SBCPreferredT3__SGRange</vt:lpstr>
      <vt:lpstr>SBCPrevLE</vt:lpstr>
      <vt:lpstr>SBCPrevLE__SG</vt:lpstr>
      <vt:lpstr>SBCPrevLE__SGRange</vt:lpstr>
      <vt:lpstr>SBCPrevT1</vt:lpstr>
      <vt:lpstr>SBCPrevT1__SG</vt:lpstr>
      <vt:lpstr>SBCPrevT1__SGRange</vt:lpstr>
      <vt:lpstr>SBCPrevT2</vt:lpstr>
      <vt:lpstr>SBCPrevT2__SG</vt:lpstr>
      <vt:lpstr>SBCPrevT2__SGRange</vt:lpstr>
      <vt:lpstr>SBCPrevT3</vt:lpstr>
      <vt:lpstr>SBCPrevT3__SG</vt:lpstr>
      <vt:lpstr>SBCPrevT3__SGRange</vt:lpstr>
      <vt:lpstr>SBCPublish4UI</vt:lpstr>
      <vt:lpstr>SBCReferralAns</vt:lpstr>
      <vt:lpstr>SBCReferralAns__SG</vt:lpstr>
      <vt:lpstr>SBCReferralAns__SGRange</vt:lpstr>
      <vt:lpstr>SBCReferralQue</vt:lpstr>
      <vt:lpstr>SBCReferralQue__SG</vt:lpstr>
      <vt:lpstr>SBCReferralQue__SGRange</vt:lpstr>
      <vt:lpstr>SBCReferralWTM</vt:lpstr>
      <vt:lpstr>SBCReferralWTM__SG</vt:lpstr>
      <vt:lpstr>SBCReferralWTM__SGRange</vt:lpstr>
      <vt:lpstr>SBCRehabLE</vt:lpstr>
      <vt:lpstr>SBCRehabLE__SG</vt:lpstr>
      <vt:lpstr>SBCRehabLE__SGRange</vt:lpstr>
      <vt:lpstr>SBCRehabT1</vt:lpstr>
      <vt:lpstr>SBCRehabT1__SG</vt:lpstr>
      <vt:lpstr>SBCRehabT1__SGRange</vt:lpstr>
      <vt:lpstr>SBCRehabT2</vt:lpstr>
      <vt:lpstr>SBCRehabT2__SG</vt:lpstr>
      <vt:lpstr>SBCRehabT2__SGRange</vt:lpstr>
      <vt:lpstr>SBCRehabT3</vt:lpstr>
      <vt:lpstr>SBCRehabT3__SG</vt:lpstr>
      <vt:lpstr>SBCRehabT3__SGRange</vt:lpstr>
      <vt:lpstr>SBCSNFLE</vt:lpstr>
      <vt:lpstr>SBCSNFLE__SG</vt:lpstr>
      <vt:lpstr>SBCSNFLE__SGRange</vt:lpstr>
      <vt:lpstr>SBCSNFT1</vt:lpstr>
      <vt:lpstr>SBCSNFT1__SG</vt:lpstr>
      <vt:lpstr>SBCSNFT1__SGRange</vt:lpstr>
      <vt:lpstr>SBCSNFT2</vt:lpstr>
      <vt:lpstr>SBCSNFT2__SG</vt:lpstr>
      <vt:lpstr>SBCSNFT2__SGRange</vt:lpstr>
      <vt:lpstr>SBCSNFT3</vt:lpstr>
      <vt:lpstr>SBCSNFT3__SG</vt:lpstr>
      <vt:lpstr>SBCSNFT3__SGRange</vt:lpstr>
      <vt:lpstr>SBCSpecDedAns</vt:lpstr>
      <vt:lpstr>SBCSpecDedAns__SG</vt:lpstr>
      <vt:lpstr>SBCSpecDedAns__SGRange</vt:lpstr>
      <vt:lpstr>SBCSpecDedQue</vt:lpstr>
      <vt:lpstr>SBCSpecDedQue__SG</vt:lpstr>
      <vt:lpstr>SBCSpecDedQue__SGRange</vt:lpstr>
      <vt:lpstr>SBCSpecDedWTM</vt:lpstr>
      <vt:lpstr>SBCSpecDedWTM__SG</vt:lpstr>
      <vt:lpstr>SBCSpecDedWTM__SGRange</vt:lpstr>
      <vt:lpstr>SBCSpecialtyLE</vt:lpstr>
      <vt:lpstr>SBCSpecialtyLE__SG</vt:lpstr>
      <vt:lpstr>SBCSpecialtyLE__SGRange</vt:lpstr>
      <vt:lpstr>SBCSpecialtyT1</vt:lpstr>
      <vt:lpstr>SBCSpecialtyT1__SG</vt:lpstr>
      <vt:lpstr>SBCSpecialtyT1__SGRange</vt:lpstr>
      <vt:lpstr>SBCSpecialtyT2</vt:lpstr>
      <vt:lpstr>SBCSpecialtyT2__SG</vt:lpstr>
      <vt:lpstr>SBCSpecialtyT2__SGRange</vt:lpstr>
      <vt:lpstr>SBCSpecialtyT3</vt:lpstr>
      <vt:lpstr>SBCSpecialtyT3__SG</vt:lpstr>
      <vt:lpstr>SBCSpecialtyT3__SGRange</vt:lpstr>
      <vt:lpstr>SBCSpecLE</vt:lpstr>
      <vt:lpstr>SBCSpecLE__SG</vt:lpstr>
      <vt:lpstr>SBCSpecLE__SGRange</vt:lpstr>
      <vt:lpstr>SBCSpecT1</vt:lpstr>
      <vt:lpstr>SBCSpecT1__SG</vt:lpstr>
      <vt:lpstr>SBCSpecT1__SGRange</vt:lpstr>
      <vt:lpstr>SBCSpecT2</vt:lpstr>
      <vt:lpstr>SBCSpecT2__SG</vt:lpstr>
      <vt:lpstr>SBCSpecT2__SGRange</vt:lpstr>
      <vt:lpstr>SBCSpecT3</vt:lpstr>
      <vt:lpstr>SBCSpecT3__SG</vt:lpstr>
      <vt:lpstr>SBCSpecT3__SGRange</vt:lpstr>
      <vt:lpstr>SBCT1Label</vt:lpstr>
      <vt:lpstr>SBCT1Label__SG</vt:lpstr>
      <vt:lpstr>SBCT1Label__SGRange</vt:lpstr>
      <vt:lpstr>SBCT1LabelPg2</vt:lpstr>
      <vt:lpstr>SBCT1LabelPg2__SG</vt:lpstr>
      <vt:lpstr>SBCT1LabelPg2__SGRange</vt:lpstr>
      <vt:lpstr>SBCT2Label</vt:lpstr>
      <vt:lpstr>SBCT2Label__SG</vt:lpstr>
      <vt:lpstr>SBCT2Label__SGRange</vt:lpstr>
      <vt:lpstr>SBCT3Label</vt:lpstr>
      <vt:lpstr>SBCT3Label__SG</vt:lpstr>
      <vt:lpstr>SBCT3Label__SGRange</vt:lpstr>
      <vt:lpstr>SBCUrgCareLE</vt:lpstr>
      <vt:lpstr>SBCUrgCareLE__SG</vt:lpstr>
      <vt:lpstr>SBCUrgCareLE__SGRange</vt:lpstr>
      <vt:lpstr>SBCUrgCareT1</vt:lpstr>
      <vt:lpstr>SBCUrgCareT1__SG</vt:lpstr>
      <vt:lpstr>SBCUrgCareT1__SGRange</vt:lpstr>
      <vt:lpstr>SBCUrgCareT2</vt:lpstr>
      <vt:lpstr>SBCUrgCareT2__SG</vt:lpstr>
      <vt:lpstr>SBCUrgCareT2__SGRange</vt:lpstr>
      <vt:lpstr>SBCUrgCareT3</vt:lpstr>
      <vt:lpstr>SBCUrgCareT3__SG</vt:lpstr>
      <vt:lpstr>SBCUrgCareT3__SGRange</vt:lpstr>
      <vt:lpstr>SBCWebCust</vt:lpstr>
      <vt:lpstr>SBCWebRx</vt:lpstr>
      <vt:lpstr>SBCWebStd</vt:lpstr>
      <vt:lpstr>SBCWebStorage</vt:lpstr>
      <vt:lpstr>SourcePolicyID</vt:lpstr>
      <vt:lpstr>SourceQuoteID</vt:lpstr>
      <vt:lpstr>SourceSystem</vt:lpstr>
      <vt:lpstr>SpecDed</vt:lpstr>
      <vt:lpstr>SpecDed__SG</vt:lpstr>
      <vt:lpstr>SpecDed__SGRange</vt:lpstr>
      <vt:lpstr>State</vt:lpstr>
      <vt:lpstr>StepValues</vt:lpstr>
      <vt:lpstr>SubGroup</vt:lpstr>
      <vt:lpstr>SubGroup__SG</vt:lpstr>
      <vt:lpstr>SubGroup__SGRange</vt:lpstr>
      <vt:lpstr>SubGroupNo</vt:lpstr>
      <vt:lpstr>SubGroupNo__SG</vt:lpstr>
      <vt:lpstr>SubGroupNo__SGRange</vt:lpstr>
      <vt:lpstr>SWDbEnv</vt:lpstr>
      <vt:lpstr>TierCount</vt:lpstr>
      <vt:lpstr>TierCount__SG</vt:lpstr>
      <vt:lpstr>TierCount__SGRange</vt:lpstr>
      <vt:lpstr>Title</vt:lpstr>
      <vt:lpstr>ZIP</vt:lpstr>
    </vt:vector>
  </TitlesOfParts>
  <Company>KSI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SBC Template For Phoebe-Devitt Homes</dc:title>
  <dc:subject>SBC Health Care Reform - 2017</dc:subject>
  <dc:creator>Mark Swartz / Jill Miller</dc:creator>
  <dc:description>Source:2017 SBC Template~_x000d_
Quote:1749514-01~_x000d_
SBC Count:1~</dc:description>
  <cp:lastModifiedBy>Chris Mayer</cp:lastModifiedBy>
  <cp:lastPrinted>2024-12-02T16:04:09Z</cp:lastPrinted>
  <dcterms:created xsi:type="dcterms:W3CDTF">2004-06-22T18:40:22Z</dcterms:created>
  <dcterms:modified xsi:type="dcterms:W3CDTF">2024-12-23T20:15:08Z</dcterms:modified>
</cp:coreProperties>
</file>